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C:\Users\MandyLi\Desktop\"/>
    </mc:Choice>
  </mc:AlternateContent>
  <xr:revisionPtr revIDLastSave="0" documentId="13_ncr:1_{123A0022-12C8-4A10-A6C6-39E9464F923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16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E4" i="8"/>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4" i="5"/>
  <c r="F64" i="6"/>
  <c r="D4" i="5"/>
  <c r="E4"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G26" i="6"/>
  <c r="H26" i="6"/>
  <c r="F31" i="6"/>
  <c r="H31" i="6"/>
  <c r="F36" i="6"/>
  <c r="H36" i="6"/>
  <c r="F41" i="6"/>
  <c r="H41" i="6"/>
  <c r="F46" i="6"/>
  <c r="H46" i="6"/>
  <c r="B4" i="6"/>
  <c r="G4" i="6"/>
  <c r="H4" i="6"/>
  <c r="B5" i="6"/>
  <c r="G5" i="6"/>
  <c r="H5" i="6"/>
  <c r="F6" i="6"/>
  <c r="H6" i="6"/>
  <c r="F59" i="6"/>
  <c r="G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8" i="5"/>
  <c r="R2498" i="5"/>
  <c r="J2498" i="5"/>
  <c r="I2498" i="5"/>
  <c r="H2498" i="5"/>
  <c r="G2498" i="5"/>
  <c r="F2498" i="5"/>
  <c r="P27" i="4"/>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84" i="4"/>
  <c r="P35" i="4"/>
  <c r="P34" i="4"/>
  <c r="G77" i="5"/>
  <c r="B6" i="6"/>
  <c r="B59" i="6"/>
  <c r="I100" i="5"/>
  <c r="I111" i="5"/>
  <c r="G116" i="5"/>
  <c r="R143" i="5"/>
  <c r="I148" i="5"/>
  <c r="R159" i="5"/>
  <c r="I164" i="5"/>
  <c r="G180" i="5"/>
  <c r="G183" i="5"/>
  <c r="R214" i="5"/>
  <c r="H244" i="5"/>
  <c r="I255" i="5"/>
  <c r="R260" i="5"/>
  <c r="H276" i="5"/>
  <c r="R287" i="5"/>
  <c r="J308" i="5"/>
  <c r="J319" i="5"/>
  <c r="F340" i="5"/>
  <c r="J383"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J969" i="5"/>
  <c r="R975" i="5"/>
  <c r="I996" i="5"/>
  <c r="R1002" i="5"/>
  <c r="G1004" i="5"/>
  <c r="H1007" i="5"/>
  <c r="G1010" i="5"/>
  <c r="H1025" i="5"/>
  <c r="I1031" i="5"/>
  <c r="F1039" i="5"/>
  <c r="H1042" i="5"/>
  <c r="J1044" i="5"/>
  <c r="I1050" i="5"/>
  <c r="R1052" i="5"/>
  <c r="F1058" i="5"/>
  <c r="R1060" i="5"/>
  <c r="I1066" i="5"/>
  <c r="R1074" i="5"/>
  <c r="I1086" i="5"/>
  <c r="I1118" i="5"/>
  <c r="R1129" i="5"/>
  <c r="I1130" i="5"/>
  <c r="H1143" i="5"/>
  <c r="F1150" i="5"/>
  <c r="I1154" i="5"/>
  <c r="J1158" i="5"/>
  <c r="R1161"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J1846" i="5"/>
  <c r="H1852" i="5"/>
  <c r="G1854" i="5"/>
  <c r="J1860" i="5"/>
  <c r="R1865" i="5"/>
  <c r="H1876" i="5"/>
  <c r="J1878" i="5"/>
  <c r="H1884" i="5"/>
  <c r="R1892" i="5"/>
  <c r="R1894" i="5"/>
  <c r="H1900" i="5"/>
  <c r="I1916" i="5"/>
  <c r="I1926" i="5"/>
  <c r="G1929" i="5"/>
  <c r="R1950" i="5"/>
  <c r="H1961" i="5"/>
  <c r="R1964"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H2166" i="5"/>
  <c r="J2174" i="5"/>
  <c r="G2177" i="5"/>
  <c r="J2186" i="5"/>
  <c r="H2190" i="5"/>
  <c r="F2193" i="5"/>
  <c r="R2194" i="5"/>
  <c r="G2199" i="5"/>
  <c r="R2204" i="5"/>
  <c r="J2205" i="5"/>
  <c r="J2206" i="5"/>
  <c r="F2212" i="5"/>
  <c r="I2221" i="5"/>
  <c r="R2228" i="5"/>
  <c r="H2229" i="5"/>
  <c r="I2230" i="5"/>
  <c r="I2244" i="5"/>
  <c r="F2252" i="5"/>
  <c r="G2257" i="5"/>
  <c r="H2260" i="5"/>
  <c r="J2263" i="5"/>
  <c r="F2271" i="5"/>
  <c r="J2281" i="5"/>
  <c r="F2282" i="5"/>
  <c r="G2289" i="5"/>
  <c r="R2290" i="5"/>
  <c r="I2297" i="5"/>
  <c r="R2298" i="5"/>
  <c r="I2306" i="5"/>
  <c r="H2309" i="5"/>
  <c r="J2327" i="5"/>
  <c r="G2332" i="5"/>
  <c r="H2333" i="5"/>
  <c r="F2342" i="5"/>
  <c r="J2358" i="5"/>
  <c r="H2362" i="5"/>
  <c r="R2364" i="5"/>
  <c r="R2369" i="5"/>
  <c r="R2370" i="5"/>
  <c r="R2388" i="5"/>
  <c r="R2390" i="5"/>
  <c r="G2398" i="5"/>
  <c r="R2404" i="5"/>
  <c r="H2406" i="5"/>
  <c r="H2422" i="5"/>
  <c r="I2428" i="5"/>
  <c r="F2430" i="5"/>
  <c r="J2438" i="5"/>
  <c r="I2465" i="5"/>
  <c r="R2470" i="5"/>
  <c r="J2473" i="5"/>
  <c r="R2477" i="5"/>
  <c r="I2484" i="5"/>
  <c r="H2485" i="5"/>
  <c r="J2486" i="5"/>
  <c r="F2492" i="5"/>
  <c r="F2495" i="5"/>
  <c r="G2496" i="5"/>
  <c r="G2497" i="5"/>
  <c r="H50" i="5"/>
  <c r="I58" i="5"/>
  <c r="R75" i="5"/>
  <c r="I82" i="5"/>
  <c r="F90" i="5"/>
  <c r="I138" i="5"/>
  <c r="J146" i="5"/>
  <c r="R179" i="5"/>
  <c r="F186" i="5"/>
  <c r="I187" i="5"/>
  <c r="J194" i="5"/>
  <c r="H234" i="5"/>
  <c r="H243" i="5"/>
  <c r="J250" i="5"/>
  <c r="F251" i="5"/>
  <c r="H274" i="5"/>
  <c r="R282" i="5"/>
  <c r="I290" i="5"/>
  <c r="J314" i="5"/>
  <c r="I330" i="5"/>
  <c r="H354" i="5"/>
  <c r="R362" i="5"/>
  <c r="I363" i="5"/>
  <c r="R370" i="5"/>
  <c r="I379" i="5"/>
  <c r="J394"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F2345" i="5"/>
  <c r="I2449" i="5"/>
  <c r="R2493"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D12" i="6"/>
  <c r="D11" i="6"/>
  <c r="D10" i="6"/>
  <c r="D9" i="6"/>
  <c r="D8" i="6"/>
  <c r="D7" i="6"/>
  <c r="D4" i="6"/>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J1886" i="5"/>
  <c r="S1885" i="5"/>
  <c r="H1838"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I1157" i="5"/>
  <c r="S1156" i="5"/>
  <c r="J1149" i="5"/>
  <c r="S1149" i="5"/>
  <c r="J1145"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J201" i="5"/>
  <c r="S196" i="5"/>
  <c r="S191" i="5"/>
  <c r="J189" i="5"/>
  <c r="R185" i="5"/>
  <c r="S183" i="5"/>
  <c r="F181" i="5"/>
  <c r="F177" i="5"/>
  <c r="I165" i="5"/>
  <c r="S149" i="5"/>
  <c r="S148" i="5"/>
  <c r="S146" i="5"/>
  <c r="S144" i="5"/>
  <c r="S135" i="5"/>
  <c r="S130" i="5"/>
  <c r="S127" i="5"/>
  <c r="J121" i="5"/>
  <c r="J113" i="5"/>
  <c r="S111" i="5"/>
  <c r="S106" i="5"/>
  <c r="R105" i="5"/>
  <c r="J101" i="5"/>
  <c r="S98" i="5"/>
  <c r="R97" i="5"/>
  <c r="F93" i="5"/>
  <c r="S93" i="5"/>
  <c r="G85" i="5"/>
  <c r="H81" i="5"/>
  <c r="F73" i="5"/>
  <c r="G65" i="5"/>
  <c r="F49" i="5"/>
  <c r="I33" i="5"/>
  <c r="H61" i="4"/>
  <c r="P41" i="4"/>
  <c r="P40" i="4"/>
  <c r="Q37" i="4"/>
  <c r="P29" i="4"/>
  <c r="P28" i="4"/>
  <c r="A5" i="4"/>
  <c r="A63" i="2"/>
  <c r="H2077" i="5"/>
  <c r="S2298" i="5"/>
  <c r="H2261" i="5"/>
  <c r="G397" i="5"/>
  <c r="F654" i="5"/>
  <c r="S1090" i="5"/>
  <c r="F837" i="5"/>
  <c r="G829" i="5"/>
  <c r="R948" i="5"/>
  <c r="J1782" i="5"/>
  <c r="R1830" i="5"/>
  <c r="H1790" i="5"/>
  <c r="G1806" i="5"/>
  <c r="G2253" i="5"/>
  <c r="R277" i="5"/>
  <c r="G897" i="5"/>
  <c r="I917" i="5"/>
  <c r="R1188" i="5"/>
  <c r="I321" i="5"/>
  <c r="J377"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349" i="5"/>
  <c r="J401" i="5"/>
  <c r="G469" i="5"/>
  <c r="G477" i="5"/>
  <c r="H493" i="5"/>
  <c r="I641" i="5"/>
  <c r="F797" i="5"/>
  <c r="J885" i="5"/>
  <c r="H940" i="5"/>
  <c r="G657" i="5"/>
  <c r="G1357" i="5"/>
  <c r="J2013" i="5"/>
  <c r="F1417"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13" i="5"/>
  <c r="F2173" i="5"/>
  <c r="S2084" i="5"/>
  <c r="G2213" i="5"/>
  <c r="G2285" i="5"/>
  <c r="S2148" i="5"/>
  <c r="R2189" i="5"/>
  <c r="F2308" i="5"/>
  <c r="S2344" i="5"/>
  <c r="I2277" i="5"/>
  <c r="S2306" i="5"/>
  <c r="R2372" i="5"/>
  <c r="S2312" i="5"/>
  <c r="F2313" i="5"/>
  <c r="S2328" i="5"/>
  <c r="I2349" i="5"/>
  <c r="F2457" i="5"/>
  <c r="H2469" i="5"/>
  <c r="S2336" i="5"/>
  <c r="S2352" i="5"/>
  <c r="S2384" i="5"/>
  <c r="G2489" i="5"/>
  <c r="R18" i="5"/>
  <c r="G20" i="5"/>
  <c r="R42" i="5"/>
  <c r="G52" i="5"/>
  <c r="G54" i="5"/>
  <c r="G60" i="5"/>
  <c r="J62" i="5"/>
  <c r="F68" i="5"/>
  <c r="I86" i="5"/>
  <c r="G94" i="5"/>
  <c r="R108" i="5"/>
  <c r="G118" i="5"/>
  <c r="G124" i="5"/>
  <c r="G126" i="5"/>
  <c r="F134" i="5"/>
  <c r="G140" i="5"/>
  <c r="R142" i="5"/>
  <c r="G158" i="5"/>
  <c r="R166" i="5"/>
  <c r="J172"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J1422" i="5"/>
  <c r="H1430" i="5"/>
  <c r="I1438"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R2058"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J2124" i="5"/>
  <c r="S2135" i="5"/>
  <c r="S2143" i="5"/>
  <c r="S2155" i="5"/>
  <c r="S2163" i="5"/>
  <c r="S2223" i="5"/>
  <c r="S2231" i="5"/>
  <c r="S2238" i="5"/>
  <c r="S2262"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34" i="5"/>
  <c r="S2275" i="5"/>
  <c r="S2283" i="5"/>
  <c r="S2290" i="5"/>
  <c r="S2291" i="5"/>
  <c r="I2086" i="5"/>
  <c r="I2102" i="5"/>
  <c r="G2164" i="5"/>
  <c r="S2400" i="5"/>
  <c r="S2408" i="5"/>
  <c r="S2447" i="5"/>
  <c r="R2462" i="5"/>
  <c r="S2463" i="5"/>
  <c r="S2479" i="5"/>
  <c r="S2495" i="5"/>
  <c r="F2301" i="5"/>
  <c r="R2301" i="5"/>
  <c r="F2357" i="5"/>
  <c r="R2357" i="5"/>
  <c r="S2388" i="5"/>
  <c r="S2392" i="5"/>
  <c r="S2355" i="5"/>
  <c r="S2359" i="5"/>
  <c r="S2363" i="5"/>
  <c r="S2367" i="5"/>
  <c r="S2371" i="5"/>
  <c r="S2375" i="5"/>
  <c r="S2379" i="5"/>
  <c r="S2383" i="5"/>
  <c r="S2451" i="5"/>
  <c r="S2467" i="5"/>
  <c r="S2483" i="5"/>
  <c r="F2411" i="5"/>
  <c r="H2419" i="5"/>
  <c r="R2389" i="5"/>
  <c r="G2389" i="5"/>
  <c r="H2389" i="5"/>
  <c r="H2395" i="5"/>
  <c r="S2455" i="5"/>
  <c r="S2471"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R2158"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H770" i="5"/>
  <c r="G1514" i="5"/>
  <c r="R1490" i="5"/>
  <c r="F1426" i="5"/>
  <c r="R450" i="5"/>
  <c r="I450" i="5"/>
  <c r="J450" i="5"/>
  <c r="F450" i="5"/>
  <c r="R442" i="5"/>
  <c r="H442" i="5"/>
  <c r="I442" i="5"/>
  <c r="H370" i="5"/>
  <c r="I370" i="5"/>
  <c r="J370" i="5"/>
  <c r="F370" i="5"/>
  <c r="J707" i="5"/>
  <c r="R60" i="5"/>
  <c r="G1074" i="5"/>
  <c r="G1066" i="5"/>
  <c r="G970"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G6" i="6"/>
  <c r="S180" i="5"/>
  <c r="J203"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G1873" i="5"/>
  <c r="I1909" i="5"/>
  <c r="S2046" i="5"/>
  <c r="S2196" i="5"/>
  <c r="R2394" i="5"/>
  <c r="H2394" i="5"/>
  <c r="S2415" i="5"/>
  <c r="S2468" i="5"/>
  <c r="I331" i="5"/>
  <c r="S117" i="5"/>
  <c r="S181" i="5"/>
  <c r="S187" i="5"/>
  <c r="I234" i="5"/>
  <c r="G234" i="5"/>
  <c r="J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J331" i="5"/>
  <c r="H379" i="5"/>
  <c r="R379" i="5"/>
  <c r="G459" i="5"/>
  <c r="S978" i="5"/>
  <c r="F379" i="5"/>
  <c r="I561" i="5"/>
  <c r="R234" i="5"/>
  <c r="S357" i="5"/>
  <c r="S295" i="5"/>
  <c r="S782" i="5"/>
  <c r="G203" i="5"/>
  <c r="G331" i="5"/>
  <c r="S174"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J193" i="5"/>
  <c r="R339" i="5"/>
  <c r="G2116" i="5"/>
  <c r="R1854" i="5"/>
  <c r="H1998" i="5"/>
  <c r="H1137" i="5"/>
  <c r="H1401" i="5"/>
  <c r="I1114" i="5"/>
  <c r="I1254" i="5"/>
  <c r="J875" i="5"/>
  <c r="R2110" i="5"/>
  <c r="J1562" i="5"/>
  <c r="F173" i="5"/>
  <c r="R173" i="5"/>
  <c r="H173" i="5"/>
  <c r="I173" i="5"/>
  <c r="J185" i="5"/>
  <c r="S228" i="5"/>
  <c r="H251" i="5"/>
  <c r="R251" i="5"/>
  <c r="I251" i="5"/>
  <c r="G251" i="5"/>
  <c r="S258" i="5"/>
  <c r="S282" i="5"/>
  <c r="S288" i="5"/>
  <c r="S294" i="5"/>
  <c r="S344" i="5"/>
  <c r="S356" i="5"/>
  <c r="S362" i="5"/>
  <c r="S416" i="5"/>
  <c r="S435" i="5"/>
  <c r="S459" i="5"/>
  <c r="S2466" i="5"/>
  <c r="S2480" i="5"/>
  <c r="G543" i="5"/>
  <c r="R47" i="5"/>
  <c r="R31" i="5"/>
  <c r="I17" i="5"/>
  <c r="G69" i="5"/>
  <c r="S110" i="5"/>
  <c r="S116" i="5"/>
  <c r="S122" i="5"/>
  <c r="H1434" i="5"/>
  <c r="G1546" i="5"/>
  <c r="G1610" i="5"/>
  <c r="F185" i="5"/>
  <c r="G173" i="5"/>
  <c r="J274" i="5"/>
  <c r="R1546" i="5"/>
  <c r="R1610" i="5"/>
  <c r="I1562" i="5"/>
  <c r="G1434" i="5"/>
  <c r="R1668" i="5"/>
  <c r="I274" i="5"/>
  <c r="F1610" i="5"/>
  <c r="H1562" i="5"/>
  <c r="J1546" i="5"/>
  <c r="J1610" i="5"/>
  <c r="J251" i="5"/>
  <c r="S276" i="5"/>
  <c r="I2253" i="5"/>
  <c r="R541" i="5"/>
  <c r="S749" i="5"/>
  <c r="S804" i="5"/>
  <c r="S1386" i="5"/>
  <c r="S2428" i="5"/>
  <c r="S578" i="5"/>
  <c r="J1190" i="5"/>
  <c r="S836" i="5"/>
  <c r="S136" i="5"/>
  <c r="S573" i="5"/>
  <c r="S634" i="5"/>
  <c r="S500" i="5"/>
  <c r="S530" i="5"/>
  <c r="S1116" i="5"/>
  <c r="S1148" i="5"/>
  <c r="S1408" i="5"/>
  <c r="S1454" i="5"/>
  <c r="S2028" i="5"/>
  <c r="F109" i="5"/>
  <c r="J109" i="5"/>
  <c r="S396" i="5"/>
  <c r="F541" i="5"/>
  <c r="G541" i="5"/>
  <c r="S599" i="5"/>
  <c r="S670" i="5"/>
  <c r="S952" i="5"/>
  <c r="S958" i="5"/>
  <c r="S1028" i="5"/>
  <c r="S1140" i="5"/>
  <c r="S142" i="5"/>
  <c r="S788" i="5"/>
  <c r="S888" i="5"/>
  <c r="S852" i="5"/>
  <c r="S160" i="5"/>
  <c r="J85" i="5"/>
  <c r="H470" i="5"/>
  <c r="F470" i="5"/>
  <c r="H300" i="5"/>
  <c r="G300" i="5"/>
  <c r="J300" i="5"/>
  <c r="S173" i="5"/>
  <c r="S179" i="5"/>
  <c r="S998" i="5"/>
  <c r="S1004" i="5"/>
  <c r="S1010" i="5"/>
  <c r="S1016" i="5"/>
  <c r="S1045" i="5"/>
  <c r="S1062" i="5"/>
  <c r="S1068" i="5"/>
  <c r="S1080" i="5"/>
  <c r="G983" i="5"/>
  <c r="R87" i="5"/>
  <c r="G71" i="5"/>
  <c r="H55" i="5"/>
  <c r="R39" i="5"/>
  <c r="I23" i="5"/>
  <c r="S987" i="5"/>
  <c r="S970" i="5"/>
  <c r="S2368" i="5"/>
  <c r="R851" i="5"/>
  <c r="S1074" i="5"/>
  <c r="S123" i="5"/>
  <c r="R221" i="5"/>
  <c r="R2146" i="5"/>
  <c r="G2146" i="5"/>
  <c r="H2146" i="5"/>
  <c r="S2348" i="5"/>
  <c r="S918" i="5"/>
  <c r="S2032" i="5"/>
  <c r="S2136" i="5"/>
  <c r="S959" i="5"/>
  <c r="I1142" i="5"/>
  <c r="S742" i="5"/>
  <c r="S134" i="5"/>
  <c r="S206" i="5"/>
  <c r="S212" i="5"/>
  <c r="S262" i="5"/>
  <c r="S1402" i="5"/>
  <c r="S1446" i="5"/>
  <c r="S1494" i="5"/>
  <c r="S1550" i="5"/>
  <c r="S1632" i="5"/>
  <c r="S1672" i="5"/>
  <c r="H1741" i="5"/>
  <c r="S1134" i="5"/>
  <c r="I2309" i="5"/>
  <c r="G2309" i="5"/>
  <c r="S566" i="5"/>
  <c r="S128" i="5"/>
  <c r="S268" i="5"/>
  <c r="S307" i="5"/>
  <c r="S342" i="5"/>
  <c r="J365"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F17" i="5"/>
  <c r="S96" i="5"/>
  <c r="F201" i="5"/>
  <c r="S213" i="5"/>
  <c r="R217" i="5"/>
  <c r="S222" i="5"/>
  <c r="S1662" i="5"/>
  <c r="S1702" i="5"/>
  <c r="S1725" i="5"/>
  <c r="H1742" i="5"/>
  <c r="I1846" i="5"/>
  <c r="F1846" i="5"/>
  <c r="G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F1434" i="5"/>
  <c r="R1018" i="5"/>
  <c r="I1498" i="5"/>
  <c r="J1434" i="5"/>
  <c r="I1434" i="5"/>
  <c r="R1434" i="5"/>
  <c r="G1620" i="5"/>
  <c r="S637" i="5"/>
  <c r="S526" i="5"/>
  <c r="S581" i="5"/>
  <c r="S167" i="5"/>
  <c r="S884" i="5"/>
  <c r="R2405" i="5"/>
  <c r="F2405" i="5"/>
  <c r="I2405" i="5"/>
  <c r="J2405" i="5"/>
  <c r="J2389" i="5"/>
  <c r="F2389" i="5"/>
  <c r="I2389" i="5"/>
  <c r="I2357" i="5"/>
  <c r="J2357" i="5"/>
  <c r="G2357" i="5"/>
  <c r="H2357" i="5"/>
  <c r="J2325" i="5"/>
  <c r="H2325" i="5"/>
  <c r="I2325" i="5"/>
  <c r="G2325" i="5"/>
  <c r="J2301" i="5"/>
  <c r="H2301" i="5"/>
  <c r="I2301" i="5"/>
  <c r="G2301" i="5"/>
  <c r="G2229" i="5"/>
  <c r="F1626" i="5"/>
  <c r="G1686" i="5"/>
  <c r="J173" i="5"/>
  <c r="S532" i="5"/>
  <c r="S605" i="5"/>
  <c r="S1086" i="5"/>
  <c r="S816" i="5"/>
  <c r="S227" i="5"/>
  <c r="J1652" i="5"/>
  <c r="I1652" i="5"/>
  <c r="R978" i="5"/>
  <c r="F1602" i="5"/>
  <c r="R298" i="5"/>
  <c r="F577" i="5"/>
  <c r="S90" i="5"/>
  <c r="S502" i="5"/>
  <c r="S200" i="5"/>
  <c r="J577" i="5"/>
  <c r="G1490" i="5"/>
  <c r="R1036" i="5"/>
  <c r="R466" i="5"/>
  <c r="F466" i="5"/>
  <c r="J1066" i="5"/>
  <c r="F1066" i="5"/>
  <c r="S192" i="5"/>
  <c r="S104" i="5"/>
  <c r="S348" i="5"/>
  <c r="S456" i="5"/>
  <c r="S248" i="5"/>
  <c r="S186" i="5"/>
  <c r="F514" i="5"/>
  <c r="G470" i="5"/>
  <c r="F1642" i="5"/>
  <c r="H1652" i="5"/>
  <c r="I1018" i="5"/>
  <c r="G514" i="5"/>
  <c r="R514" i="5"/>
  <c r="G1562" i="5"/>
  <c r="F1562" i="5"/>
  <c r="S168" i="5"/>
  <c r="S619" i="5"/>
  <c r="S338" i="5"/>
  <c r="S314" i="5"/>
  <c r="S103" i="5"/>
  <c r="S254" i="5"/>
  <c r="G1227"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S488" i="5"/>
  <c r="S468" i="5"/>
  <c r="S208" i="5"/>
  <c r="S256" i="5"/>
  <c r="S306" i="5"/>
  <c r="S482" i="5"/>
  <c r="S205" i="5"/>
  <c r="S229" i="5"/>
  <c r="J179" i="5"/>
  <c r="J610" i="5"/>
  <c r="S613" i="5"/>
  <c r="S82" i="5"/>
  <c r="S62" i="5"/>
  <c r="S60" i="5"/>
  <c r="S78" i="5"/>
  <c r="S68" i="5"/>
  <c r="S79" i="5"/>
  <c r="S77" i="5"/>
  <c r="S88" i="5"/>
  <c r="S80" i="5"/>
  <c r="G964" i="5"/>
  <c r="G2060" i="5"/>
  <c r="J1466" i="5"/>
  <c r="R2117" i="5"/>
  <c r="F938" i="5"/>
  <c r="J474" i="5"/>
  <c r="I2038" i="5"/>
  <c r="H1002" i="5"/>
  <c r="G2290" i="5"/>
  <c r="I2269" i="5"/>
  <c r="J187" i="5"/>
  <c r="I964" i="5"/>
  <c r="J964" i="5"/>
  <c r="G596" i="5"/>
  <c r="I308" i="5"/>
  <c r="J2477"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J77" i="5"/>
  <c r="G789" i="5"/>
  <c r="R2269" i="5"/>
  <c r="R596" i="5"/>
  <c r="I508" i="5"/>
  <c r="H345" i="5"/>
  <c r="G2204" i="5"/>
  <c r="J1409" i="5"/>
  <c r="H965" i="5"/>
  <c r="J205" i="5"/>
  <c r="I837" i="5"/>
  <c r="F2269" i="5"/>
  <c r="I678" i="5"/>
  <c r="F508" i="5"/>
  <c r="F53" i="5"/>
  <c r="H678" i="5"/>
  <c r="F636" i="5"/>
  <c r="H596" i="5"/>
  <c r="G508" i="5"/>
  <c r="I2204" i="5"/>
  <c r="F2204" i="5"/>
  <c r="R1044" i="5"/>
  <c r="I596" i="5"/>
  <c r="R678" i="5"/>
  <c r="G2269" i="5"/>
  <c r="G636" i="5"/>
  <c r="H205" i="5"/>
  <c r="J2204" i="5"/>
  <c r="I2362" i="5"/>
  <c r="J100" i="5"/>
  <c r="R638" i="5"/>
  <c r="G2362" i="5"/>
  <c r="H1474" i="5"/>
  <c r="H1265" i="5"/>
  <c r="G1522" i="5"/>
  <c r="G1284" i="5"/>
  <c r="F798" i="5"/>
  <c r="J893" i="5"/>
  <c r="J2404" i="5"/>
  <c r="H2477" i="5"/>
  <c r="R1284" i="5"/>
  <c r="R1570" i="5"/>
  <c r="G2250" i="5"/>
  <c r="G651" i="5"/>
  <c r="H691" i="5"/>
  <c r="R770" i="5"/>
  <c r="F282" i="5"/>
  <c r="R2430" i="5"/>
  <c r="J1522" i="5"/>
  <c r="F362" i="5"/>
  <c r="R1501" i="5"/>
  <c r="I2331" i="5"/>
  <c r="I2250" i="5"/>
  <c r="R691" i="5"/>
  <c r="I1211" i="5"/>
  <c r="G2430" i="5"/>
  <c r="F2390" i="5"/>
  <c r="F2150" i="5"/>
  <c r="J2430" i="5"/>
  <c r="F1211" i="5"/>
  <c r="G2052" i="5"/>
  <c r="R1329" i="5"/>
  <c r="I2052" i="5"/>
  <c r="J1821" i="5"/>
  <c r="I980" i="5"/>
  <c r="I1981" i="5"/>
  <c r="F691" i="5"/>
  <c r="F314" i="5"/>
  <c r="J282" i="5"/>
  <c r="J2390" i="5"/>
  <c r="J2052" i="5"/>
  <c r="H79" i="5"/>
  <c r="H602" i="5"/>
  <c r="J1022" i="5"/>
  <c r="G2373" i="5"/>
  <c r="R1821" i="5"/>
  <c r="I2150" i="5"/>
  <c r="J1169" i="5"/>
  <c r="I1265" i="5"/>
  <c r="F79" i="5"/>
  <c r="R79" i="5"/>
  <c r="I314" i="5"/>
  <c r="F538" i="5"/>
  <c r="G138" i="5"/>
  <c r="F1497" i="5"/>
  <c r="H2484" i="5"/>
  <c r="G2484" i="5"/>
  <c r="H745" i="5"/>
  <c r="H2314" i="5"/>
  <c r="J2314" i="5"/>
  <c r="J362" i="5"/>
  <c r="I2060" i="5"/>
  <c r="H1522" i="5"/>
  <c r="R2150" i="5"/>
  <c r="J79"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J138" i="5"/>
  <c r="F545" i="5"/>
  <c r="G1211" i="5"/>
  <c r="I2477" i="5"/>
  <c r="H2404" i="5"/>
  <c r="I2390" i="5"/>
  <c r="I2206" i="5"/>
  <c r="G2132" i="5"/>
  <c r="F2206" i="5"/>
  <c r="R1981" i="5"/>
  <c r="J1981" i="5"/>
  <c r="J1475" i="5"/>
  <c r="J950" i="5"/>
  <c r="H406" i="5"/>
  <c r="J549"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J286" i="5"/>
  <c r="R2314" i="5"/>
  <c r="J470" i="5"/>
  <c r="G638" i="5"/>
  <c r="J862" i="5"/>
  <c r="H2417" i="5"/>
  <c r="I79" i="5"/>
  <c r="H1821" i="5"/>
  <c r="I1501" i="5"/>
  <c r="G2331" i="5"/>
  <c r="F1452" i="5"/>
  <c r="I770" i="5"/>
  <c r="H2364" i="5"/>
  <c r="J2364" i="5"/>
  <c r="J2277" i="5"/>
  <c r="G1606" i="5"/>
  <c r="H269" i="5"/>
  <c r="J1549" i="5"/>
  <c r="J97" i="5"/>
  <c r="J246" i="5"/>
  <c r="H585" i="5"/>
  <c r="R473" i="5"/>
  <c r="F917" i="5"/>
  <c r="I1821" i="5"/>
  <c r="I1029" i="5"/>
  <c r="G549" i="5"/>
  <c r="F310" i="5"/>
  <c r="J318" i="5"/>
  <c r="F473" i="5"/>
  <c r="H917" i="5"/>
  <c r="J2044" i="5"/>
  <c r="J310" i="5"/>
  <c r="R269" i="5"/>
  <c r="H893" i="5"/>
  <c r="F893" i="5"/>
  <c r="I97" i="5"/>
  <c r="G2044" i="5"/>
  <c r="G1628" i="5"/>
  <c r="G828" i="5"/>
  <c r="F2484" i="5"/>
  <c r="F269" i="5"/>
  <c r="J254" i="5"/>
  <c r="R446" i="5"/>
  <c r="J244" i="5"/>
  <c r="G1061" i="5"/>
  <c r="R253" i="5"/>
  <c r="G254" i="5"/>
  <c r="G502" i="5"/>
  <c r="H2332" i="5"/>
  <c r="H502" i="5"/>
  <c r="J1797" i="5"/>
  <c r="F254" i="5"/>
  <c r="J1588" i="5"/>
  <c r="J1494" i="5"/>
  <c r="R1588" i="5"/>
  <c r="G253" i="5"/>
  <c r="R254" i="5"/>
  <c r="G1588" i="5"/>
  <c r="R1658" i="5"/>
  <c r="I1470" i="5"/>
  <c r="R1662" i="5"/>
  <c r="I253" i="5"/>
  <c r="F308" i="5"/>
  <c r="F253" i="5"/>
  <c r="J1750" i="5"/>
  <c r="R2411" i="5"/>
  <c r="I2070" i="5"/>
  <c r="I2417" i="5"/>
  <c r="F1598" i="5"/>
  <c r="I1700" i="5"/>
  <c r="H253" i="5"/>
  <c r="G2261" i="5"/>
  <c r="H606" i="5"/>
  <c r="F657" i="5"/>
  <c r="J253" i="5"/>
  <c r="I1893" i="5"/>
  <c r="J2417" i="5"/>
  <c r="H2382" i="5"/>
  <c r="I1933" i="5"/>
  <c r="R1182" i="5"/>
  <c r="F2070" i="5"/>
  <c r="R990" i="5"/>
  <c r="I1750" i="5"/>
  <c r="R2070" i="5"/>
  <c r="G2070" i="5"/>
  <c r="H2070" i="5"/>
  <c r="J693" i="5"/>
  <c r="J990" i="5"/>
  <c r="F725" i="5"/>
  <c r="G2382"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J2014" i="5"/>
  <c r="R374" i="5"/>
  <c r="J102"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F20" i="5"/>
  <c r="J980" i="5"/>
  <c r="G2169" i="5"/>
  <c r="F2169" i="5"/>
  <c r="R2169" i="5"/>
  <c r="J260" i="5"/>
  <c r="S250" i="5"/>
  <c r="S552" i="5"/>
  <c r="I444" i="5"/>
  <c r="F1097" i="5"/>
  <c r="R1177" i="5"/>
  <c r="S438" i="5"/>
  <c r="S131" i="5"/>
  <c r="J1877" i="5"/>
  <c r="S390" i="5"/>
  <c r="S1199" i="5"/>
  <c r="S948" i="5"/>
  <c r="H857" i="5"/>
  <c r="S616" i="5"/>
  <c r="S471" i="5"/>
  <c r="G1273" i="5"/>
  <c r="S727" i="5"/>
  <c r="J380" i="5"/>
  <c r="S118" i="5"/>
  <c r="S710" i="5"/>
  <c r="I1206" i="5"/>
  <c r="J397" i="5"/>
  <c r="S284" i="5"/>
  <c r="G1481" i="5"/>
  <c r="S99" i="5"/>
  <c r="J621" i="5"/>
  <c r="S1124" i="5"/>
  <c r="S658" i="5"/>
  <c r="I345" i="5"/>
  <c r="G857" i="5"/>
  <c r="H148" i="5"/>
  <c r="S1221" i="5"/>
  <c r="S1192" i="5"/>
  <c r="S1144" i="5"/>
  <c r="G988" i="5"/>
  <c r="S316" i="5"/>
  <c r="I2421" i="5"/>
  <c r="J1273" i="5"/>
  <c r="J444" i="5"/>
  <c r="S324" i="5"/>
  <c r="S150" i="5"/>
  <c r="S798" i="5"/>
  <c r="J1933" i="5"/>
  <c r="R1877" i="5"/>
  <c r="G1964" i="5"/>
  <c r="S845" i="5"/>
  <c r="S663" i="5"/>
  <c r="S1334" i="5"/>
  <c r="F550" i="5"/>
  <c r="R2030" i="5"/>
  <c r="G1037" i="5"/>
  <c r="S1263" i="5"/>
  <c r="F857" i="5"/>
  <c r="J2021" i="5"/>
  <c r="H1481" i="5"/>
  <c r="R2021" i="5"/>
  <c r="S219" i="5"/>
  <c r="G621" i="5"/>
  <c r="I1164" i="5"/>
  <c r="S652" i="5"/>
  <c r="S404" i="5"/>
  <c r="G277" i="5"/>
  <c r="G486" i="5"/>
  <c r="S163" i="5"/>
  <c r="R444" i="5"/>
  <c r="S291" i="5"/>
  <c r="R857" i="5"/>
  <c r="H2021" i="5"/>
  <c r="S851" i="5"/>
  <c r="R550" i="5"/>
  <c r="F750" i="5"/>
  <c r="H444" i="5"/>
  <c r="G1097" i="5"/>
  <c r="I857" i="5"/>
  <c r="S112" i="5"/>
  <c r="S458" i="5"/>
  <c r="I1877" i="5"/>
  <c r="F1933" i="5"/>
  <c r="H1877" i="5"/>
  <c r="S182" i="5"/>
  <c r="I105" i="5"/>
  <c r="H766" i="5"/>
  <c r="S1178" i="5"/>
  <c r="S831" i="5"/>
  <c r="S896" i="5"/>
  <c r="S214" i="5"/>
  <c r="S157" i="5"/>
  <c r="G444" i="5"/>
  <c r="J857" i="5"/>
  <c r="R1933" i="5"/>
  <c r="S492" i="5"/>
  <c r="S784" i="5"/>
  <c r="S986" i="5"/>
  <c r="S1228" i="5"/>
  <c r="S525" i="5"/>
  <c r="S1171" i="5"/>
  <c r="F30" i="6"/>
  <c r="F40" i="6"/>
  <c r="F35" i="6"/>
  <c r="H35" i="6"/>
  <c r="D35" i="6"/>
  <c r="G17" i="6"/>
  <c r="H17" i="6"/>
  <c r="D17" i="6"/>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H1905" i="5"/>
  <c r="I1910" i="5"/>
  <c r="H1910" i="5"/>
  <c r="G1910"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G62" i="5"/>
  <c r="F62" i="5"/>
  <c r="R62" i="5"/>
  <c r="H42" i="5"/>
  <c r="F42" i="5"/>
  <c r="I26" i="5"/>
  <c r="R860" i="5"/>
  <c r="H860" i="5"/>
  <c r="R117" i="5"/>
  <c r="F117" i="5"/>
  <c r="S224" i="5"/>
  <c r="J337" i="5"/>
  <c r="S1620" i="5"/>
  <c r="S162" i="5"/>
  <c r="J2046" i="5"/>
  <c r="G1581" i="5"/>
  <c r="J1517" i="5"/>
  <c r="F1377" i="5"/>
  <c r="R1613" i="5"/>
  <c r="S2002" i="5"/>
  <c r="R1517" i="5"/>
  <c r="F1921" i="5"/>
  <c r="G1297" i="5"/>
  <c r="J1201" i="5"/>
  <c r="I1201" i="5"/>
  <c r="J1645" i="5"/>
  <c r="S156" i="5"/>
  <c r="J389" i="5"/>
  <c r="H389" i="5"/>
  <c r="F2046" i="5"/>
  <c r="G913" i="5"/>
  <c r="R789" i="5"/>
  <c r="F1517" i="5"/>
  <c r="I662" i="5"/>
  <c r="H2433" i="5"/>
  <c r="R2433" i="5"/>
  <c r="S1946" i="5"/>
  <c r="J2009" i="5"/>
  <c r="S1339" i="5"/>
  <c r="G2046" i="5"/>
  <c r="H457" i="5"/>
  <c r="J517" i="5"/>
  <c r="S715" i="5"/>
  <c r="G662" i="5"/>
  <c r="J1817" i="5"/>
  <c r="S1556" i="5"/>
  <c r="S2021" i="5"/>
  <c r="S1671" i="5"/>
  <c r="I1793" i="5"/>
  <c r="S1852" i="5"/>
  <c r="J1905" i="5"/>
  <c r="S1888" i="5"/>
  <c r="S164"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J140" i="5"/>
  <c r="R862" i="5"/>
  <c r="J585" i="5"/>
  <c r="H513" i="5"/>
  <c r="F2189" i="5"/>
  <c r="I1564" i="5"/>
  <c r="F1249" i="5"/>
  <c r="J958" i="5"/>
  <c r="R453" i="5"/>
  <c r="J657" i="5"/>
  <c r="H453" i="5"/>
  <c r="J2029" i="5"/>
  <c r="J273" i="5"/>
  <c r="H657" i="5"/>
  <c r="I689" i="5"/>
  <c r="F2029" i="5"/>
  <c r="G1933" i="5"/>
  <c r="F2253" i="5"/>
  <c r="G885" i="5"/>
  <c r="R885" i="5"/>
  <c r="G349" i="5"/>
  <c r="G265" i="5"/>
  <c r="I265" i="5"/>
  <c r="J265" i="5"/>
  <c r="H265" i="5"/>
  <c r="H149" i="5"/>
  <c r="I149" i="5"/>
  <c r="S175" i="5"/>
  <c r="J229" i="5"/>
  <c r="H229" i="5"/>
  <c r="S358" i="5"/>
  <c r="I369" i="5"/>
  <c r="J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J374" i="5"/>
  <c r="I310" i="5"/>
  <c r="G310" i="5"/>
  <c r="G246" i="5"/>
  <c r="F246" i="5"/>
  <c r="R1385" i="5"/>
  <c r="R380" i="5"/>
  <c r="G425" i="5"/>
  <c r="R517" i="5"/>
  <c r="R662" i="5"/>
  <c r="R457" i="5"/>
  <c r="S403" i="5"/>
  <c r="H213" i="5"/>
  <c r="I425" i="5"/>
  <c r="G437" i="5"/>
  <c r="S484" i="5"/>
  <c r="F276" i="5"/>
  <c r="R310" i="5"/>
  <c r="F380" i="5"/>
  <c r="F662" i="5"/>
  <c r="J457" i="5"/>
  <c r="S92" i="5"/>
  <c r="I337" i="5"/>
  <c r="J181" i="5"/>
  <c r="H425" i="5"/>
  <c r="R437" i="5"/>
  <c r="S979" i="5"/>
  <c r="I276" i="5"/>
  <c r="S124"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J276" i="5"/>
  <c r="S674" i="5"/>
  <c r="F374" i="5"/>
  <c r="R494" i="5"/>
  <c r="G438" i="5"/>
  <c r="F349" i="5"/>
  <c r="H1702"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J148" i="5"/>
  <c r="F188" i="5"/>
  <c r="J830" i="5"/>
  <c r="H990" i="5"/>
  <c r="I126" i="5"/>
  <c r="H1188" i="5"/>
  <c r="F325" i="5"/>
  <c r="G1677" i="5"/>
  <c r="H1645" i="5"/>
  <c r="I1517" i="5"/>
  <c r="H1382" i="5"/>
  <c r="J84" i="5"/>
  <c r="J124" i="5"/>
  <c r="J188" i="5"/>
  <c r="H102" i="5"/>
  <c r="G26" i="5"/>
  <c r="R1677" i="5"/>
  <c r="I1377" i="5"/>
  <c r="F300" i="5"/>
  <c r="R753" i="5"/>
  <c r="S523" i="5"/>
  <c r="J1036" i="5"/>
  <c r="I2285" i="5"/>
  <c r="G2037" i="5"/>
  <c r="R2054"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G147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G2350" i="5"/>
  <c r="J2350" i="5"/>
  <c r="F2350" i="5"/>
  <c r="H2350" i="5"/>
  <c r="S204" i="5"/>
  <c r="S226" i="5"/>
  <c r="S319" i="5"/>
  <c r="H372" i="5"/>
  <c r="I372" i="5"/>
  <c r="F372" i="5"/>
  <c r="G372" i="5"/>
  <c r="J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S95" i="5"/>
  <c r="S114" i="5"/>
  <c r="J133" i="5"/>
  <c r="G133" i="5"/>
  <c r="I133" i="5"/>
  <c r="R133" i="5"/>
  <c r="H133" i="5"/>
  <c r="F197" i="5"/>
  <c r="R197" i="5"/>
  <c r="I197" i="5"/>
  <c r="S210" i="5"/>
  <c r="H305" i="5"/>
  <c r="F305" i="5"/>
  <c r="G305" i="5"/>
  <c r="I305" i="5"/>
  <c r="J305" i="5"/>
  <c r="R305" i="5"/>
  <c r="F361" i="5"/>
  <c r="H361" i="5"/>
  <c r="I361" i="5"/>
  <c r="G361" i="5"/>
  <c r="S387" i="5"/>
  <c r="S414" i="5"/>
  <c r="J1318" i="5"/>
  <c r="I1318" i="5"/>
  <c r="S1445" i="5"/>
  <c r="S1474" i="5"/>
  <c r="S1540" i="5"/>
  <c r="S1572" i="5"/>
  <c r="S1636" i="5"/>
  <c r="S618" i="5"/>
  <c r="G81" i="5"/>
  <c r="J81" i="5"/>
  <c r="F81" i="5"/>
  <c r="R81" i="5"/>
  <c r="I81" i="5"/>
  <c r="S178" i="5"/>
  <c r="I245" i="5"/>
  <c r="F245" i="5"/>
  <c r="H245" i="5"/>
  <c r="S286" i="5"/>
  <c r="S355" i="5"/>
  <c r="S380" i="5"/>
  <c r="S406" i="5"/>
  <c r="S434" i="5"/>
  <c r="S454" i="5"/>
  <c r="S474" i="5"/>
  <c r="G501" i="5"/>
  <c r="R501" i="5"/>
  <c r="H501" i="5"/>
  <c r="S648" i="5"/>
  <c r="S706" i="5"/>
  <c r="S741" i="5"/>
  <c r="S1078" i="5"/>
  <c r="R1094" i="5"/>
  <c r="G1166" i="5"/>
  <c r="I1166" i="5"/>
  <c r="S1195" i="5"/>
  <c r="S1466" i="5"/>
  <c r="S1514" i="5"/>
  <c r="S1642" i="5"/>
  <c r="F2469" i="5"/>
  <c r="R2469" i="5"/>
  <c r="J2469" i="5"/>
  <c r="G2469" i="5"/>
  <c r="I2469" i="5"/>
  <c r="H2273" i="5"/>
  <c r="R2273" i="5"/>
  <c r="F2273" i="5"/>
  <c r="G2273" i="5"/>
  <c r="J2273" i="5"/>
  <c r="I2273" i="5"/>
  <c r="S140" i="5"/>
  <c r="S239" i="5"/>
  <c r="H293" i="5"/>
  <c r="J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H1796" i="5"/>
  <c r="G1796" i="5"/>
  <c r="S1814" i="5"/>
  <c r="G75" i="5"/>
  <c r="J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F2333" i="5"/>
  <c r="R2333" i="5"/>
  <c r="I2426" i="5"/>
  <c r="G2131" i="5"/>
  <c r="F530" i="5"/>
  <c r="H530" i="5"/>
  <c r="H1466" i="5"/>
  <c r="J687" i="5"/>
  <c r="G2019" i="5"/>
  <c r="J1611" i="5"/>
  <c r="F1002" i="5"/>
  <c r="G434" i="5"/>
  <c r="I2333" i="5"/>
  <c r="F1466" i="5"/>
  <c r="F187"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J196" i="5"/>
  <c r="G174" i="5"/>
  <c r="F174" i="5"/>
  <c r="R174" i="5"/>
  <c r="G132" i="5"/>
  <c r="R132" i="5"/>
  <c r="H132" i="5"/>
  <c r="G68" i="5"/>
  <c r="I68" i="5"/>
  <c r="G46" i="5"/>
  <c r="F46" i="5"/>
  <c r="I46" i="5"/>
  <c r="G30" i="5"/>
  <c r="I30" i="5"/>
  <c r="G2277" i="5"/>
  <c r="R2277" i="5"/>
  <c r="R2403" i="5"/>
  <c r="G1899" i="5"/>
  <c r="F397" i="5"/>
  <c r="F2077" i="5"/>
  <c r="G2077" i="5"/>
  <c r="S109" i="5"/>
  <c r="S141" i="5"/>
  <c r="S14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J2381" i="5"/>
  <c r="G2381" i="5"/>
  <c r="S2116" i="5"/>
  <c r="S2327" i="5"/>
  <c r="S2390" i="5"/>
  <c r="S2422" i="5"/>
  <c r="R242" i="5"/>
  <c r="S2494" i="5"/>
  <c r="F642" i="5"/>
  <c r="J1050" i="5"/>
  <c r="I1899" i="5"/>
  <c r="H2365" i="5"/>
  <c r="J2365" i="5"/>
  <c r="J2289" i="5"/>
  <c r="H2388" i="5"/>
  <c r="H1022" i="5"/>
  <c r="I1022" i="5"/>
  <c r="R1022" i="5"/>
  <c r="F980" i="5"/>
  <c r="R980" i="5"/>
  <c r="H980" i="5"/>
  <c r="I526" i="5"/>
  <c r="G1709" i="5"/>
  <c r="H1774" i="5"/>
  <c r="F1774" i="5"/>
  <c r="S2237" i="5"/>
  <c r="H2403" i="5"/>
  <c r="G2403" i="5"/>
  <c r="G2333" i="5"/>
  <c r="G530" i="5"/>
  <c r="H1865" i="5"/>
  <c r="S2168" i="5"/>
  <c r="J279" i="5"/>
  <c r="R474" i="5"/>
  <c r="J2403" i="5"/>
  <c r="G1275" i="5"/>
  <c r="G1875" i="5"/>
  <c r="F1437" i="5"/>
  <c r="R1437" i="5"/>
  <c r="H409" i="5"/>
  <c r="G409" i="5"/>
  <c r="I2019" i="5"/>
  <c r="H2019" i="5"/>
  <c r="R1466" i="5"/>
  <c r="I1466" i="5"/>
  <c r="F755" i="5"/>
  <c r="H755" i="5"/>
  <c r="I755" i="5"/>
  <c r="R434" i="5"/>
  <c r="I434" i="5"/>
  <c r="H434" i="5"/>
  <c r="F434" i="5"/>
  <c r="I2289" i="5"/>
  <c r="H2045" i="5"/>
  <c r="I2045" i="5"/>
  <c r="G2045" i="5"/>
  <c r="R2045" i="5"/>
  <c r="G2069" i="5"/>
  <c r="F2069" i="5"/>
  <c r="H1668" i="5"/>
  <c r="J737" i="5"/>
  <c r="G2419" i="5"/>
  <c r="I1004" i="5"/>
  <c r="F286" i="5"/>
  <c r="J1622" i="5"/>
  <c r="R705" i="5"/>
  <c r="I942" i="5"/>
  <c r="J705" i="5"/>
  <c r="H286" i="5"/>
  <c r="J2419" i="5"/>
  <c r="R2366" i="5"/>
  <c r="H2366" i="5"/>
  <c r="F1668" i="5"/>
  <c r="G348" i="5"/>
  <c r="H705" i="5"/>
  <c r="H1004" i="5"/>
  <c r="I286" i="5"/>
  <c r="R1558" i="5"/>
  <c r="R942" i="5"/>
  <c r="G705" i="5"/>
  <c r="I1668" i="5"/>
  <c r="H942" i="5"/>
  <c r="I414" i="5"/>
  <c r="F948" i="5"/>
  <c r="G942" i="5"/>
  <c r="F705" i="5"/>
  <c r="I1465" i="5"/>
  <c r="J1004" i="5"/>
  <c r="F1046" i="5"/>
  <c r="J2413" i="5"/>
  <c r="I2366" i="5"/>
  <c r="H1558" i="5"/>
  <c r="J673" i="5"/>
  <c r="F1004" i="5"/>
  <c r="F1558" i="5"/>
  <c r="H630" i="5"/>
  <c r="J1269" i="5"/>
  <c r="J942" i="5"/>
  <c r="G1558" i="5"/>
  <c r="H590" i="5"/>
  <c r="R2193" i="5"/>
  <c r="I29" i="5"/>
  <c r="B12" i="3"/>
  <c r="H1300" i="5"/>
  <c r="F1564" i="5"/>
  <c r="F2177" i="5"/>
  <c r="H2193" i="5"/>
  <c r="G948" i="5"/>
  <c r="I1628" i="5"/>
  <c r="R1109" i="5"/>
  <c r="R270" i="5"/>
  <c r="G270" i="5"/>
  <c r="S318" i="5"/>
  <c r="G2062" i="5"/>
  <c r="F2062" i="5"/>
  <c r="I2062" i="5"/>
  <c r="R2486" i="5"/>
  <c r="F405" i="5"/>
  <c r="F1325" i="5"/>
  <c r="I766" i="5"/>
  <c r="H62" i="5"/>
  <c r="J126" i="5"/>
  <c r="I1225" i="5"/>
  <c r="G1465" i="5"/>
  <c r="H2277" i="5"/>
  <c r="R2177" i="5"/>
  <c r="F2158" i="5"/>
  <c r="H1662" i="5"/>
  <c r="G1261" i="5"/>
  <c r="F1662" i="5"/>
  <c r="H1628" i="5"/>
  <c r="F1465" i="5"/>
  <c r="H2177" i="5"/>
  <c r="G1900" i="5"/>
  <c r="F1900" i="5"/>
  <c r="I1469" i="5"/>
  <c r="J1662" i="5"/>
  <c r="F1806" i="5"/>
  <c r="R1465" i="5"/>
  <c r="I2193" i="5"/>
  <c r="H1806" i="5"/>
  <c r="F270" i="5"/>
  <c r="R1606" i="5"/>
  <c r="G2413" i="5"/>
  <c r="H1293" i="5"/>
  <c r="G2372" i="5"/>
  <c r="I1806" i="5"/>
  <c r="J1502" i="5"/>
  <c r="H1465" i="5"/>
  <c r="R1900" i="5"/>
  <c r="J1900" i="5"/>
  <c r="J1606" i="5"/>
  <c r="F2413" i="5"/>
  <c r="I1662" i="5"/>
  <c r="H270" i="5"/>
  <c r="R2413" i="5"/>
  <c r="G1564" i="5"/>
  <c r="G1542" i="5"/>
  <c r="J1806" i="5"/>
  <c r="R854" i="5"/>
  <c r="J766" i="5"/>
  <c r="J190" i="5"/>
  <c r="R460" i="5"/>
  <c r="R26" i="5"/>
  <c r="G2193" i="5"/>
  <c r="F2277" i="5"/>
  <c r="F497" i="5"/>
  <c r="J2177" i="5"/>
  <c r="J2193" i="5"/>
  <c r="J353" i="5"/>
  <c r="I1900" i="5"/>
  <c r="R1564"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77" i="5"/>
  <c r="J2369" i="5"/>
  <c r="H2369" i="5"/>
  <c r="I2369" i="5"/>
  <c r="G2369" i="5"/>
  <c r="F2369" i="5"/>
  <c r="R2201" i="5"/>
  <c r="J2201" i="5"/>
  <c r="F2201" i="5"/>
  <c r="I469" i="5"/>
  <c r="R574" i="5"/>
  <c r="J1501" i="5"/>
  <c r="G117" i="5"/>
  <c r="F229" i="5"/>
  <c r="I1892" i="5"/>
  <c r="G164" i="5"/>
  <c r="J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830" i="5"/>
  <c r="H1501" i="5"/>
  <c r="G918" i="5"/>
  <c r="R918" i="5"/>
  <c r="I860" i="5"/>
  <c r="G860" i="5"/>
  <c r="F860" i="5"/>
  <c r="J860" i="5"/>
  <c r="I237" i="5"/>
  <c r="J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J1102" i="5"/>
  <c r="I1017" i="5"/>
  <c r="F836" i="5"/>
  <c r="S901" i="5"/>
  <c r="F1645" i="5"/>
  <c r="J1017" i="5"/>
  <c r="S1470" i="5"/>
  <c r="G1102" i="5"/>
  <c r="S1170" i="5"/>
  <c r="G726" i="5"/>
  <c r="I836" i="5"/>
  <c r="H1017" i="5"/>
  <c r="J836" i="5"/>
  <c r="S797" i="5"/>
  <c r="G1081" i="5"/>
  <c r="R1382" i="5"/>
  <c r="S1298" i="5"/>
  <c r="S1234" i="5"/>
  <c r="S1403" i="5"/>
  <c r="H1086" i="5"/>
  <c r="S1280" i="5"/>
  <c r="S1220" i="5"/>
  <c r="S1005" i="5"/>
  <c r="G609" i="5"/>
  <c r="S2034" i="5"/>
  <c r="S1594" i="5"/>
  <c r="S1158" i="5"/>
  <c r="F1910" i="5"/>
  <c r="S1524" i="5"/>
  <c r="G1086" i="5"/>
  <c r="J1377" i="5"/>
  <c r="S1427" i="5"/>
  <c r="R1086" i="5"/>
  <c r="I1049" i="5"/>
  <c r="S1069" i="5"/>
  <c r="I726" i="5"/>
  <c r="F537" i="5"/>
  <c r="J1910" i="5"/>
  <c r="R1377" i="5"/>
  <c r="S1455" i="5"/>
  <c r="S1333" i="5"/>
  <c r="S1213" i="5"/>
  <c r="I1081" i="5"/>
  <c r="H1049" i="5"/>
  <c r="J1677" i="5"/>
  <c r="F1382" i="5"/>
  <c r="S1652" i="5"/>
  <c r="R1857" i="5"/>
  <c r="S1357" i="5"/>
  <c r="R1017" i="5"/>
  <c r="G1857" i="5"/>
  <c r="R1081" i="5"/>
  <c r="J913" i="5"/>
  <c r="J2411" i="5"/>
  <c r="G2411" i="5"/>
  <c r="H1526" i="5"/>
  <c r="R988" i="5"/>
  <c r="J1225" i="5"/>
  <c r="R785" i="5"/>
  <c r="F539" i="5"/>
  <c r="S2453" i="5"/>
  <c r="J1052" i="5"/>
  <c r="J1013" i="5"/>
  <c r="I36" i="5"/>
  <c r="I140" i="5"/>
  <c r="F204" i="5"/>
  <c r="F918" i="5"/>
  <c r="G1321" i="5"/>
  <c r="H118" i="5"/>
  <c r="R182" i="5"/>
  <c r="F2489" i="5"/>
  <c r="I2181" i="5"/>
  <c r="G1590" i="5"/>
  <c r="J988" i="5"/>
  <c r="J1289" i="5"/>
  <c r="S1251" i="5"/>
  <c r="S1215" i="5"/>
  <c r="S1616" i="5"/>
  <c r="S647" i="5"/>
  <c r="F262" i="5"/>
  <c r="I2411" i="5"/>
  <c r="R262" i="5"/>
  <c r="G2433" i="5"/>
  <c r="H558" i="5"/>
  <c r="F1462" i="5"/>
  <c r="G1462" i="5"/>
  <c r="S2310" i="5"/>
  <c r="G1619" i="5"/>
  <c r="J204" i="5"/>
  <c r="J918" i="5"/>
  <c r="R118" i="5"/>
  <c r="F182" i="5"/>
  <c r="J1257" i="5"/>
  <c r="R477" i="5"/>
  <c r="H2436" i="5"/>
  <c r="J2428" i="5"/>
  <c r="F1081" i="5"/>
  <c r="S934" i="5"/>
  <c r="J537" i="5"/>
  <c r="F1590" i="5"/>
  <c r="G390" i="5"/>
  <c r="R1482" i="5"/>
  <c r="H1270" i="5"/>
  <c r="I20" i="5"/>
  <c r="I204" i="5"/>
  <c r="R1548" i="5"/>
  <c r="J118" i="5"/>
  <c r="J1321" i="5"/>
  <c r="F988" i="5"/>
  <c r="G1509" i="5"/>
  <c r="I2252" i="5"/>
  <c r="H2373" i="5"/>
  <c r="G901" i="5"/>
  <c r="I2433" i="5"/>
  <c r="I1678" i="5"/>
  <c r="I1462" i="5"/>
  <c r="F2433" i="5"/>
  <c r="S184" i="5"/>
  <c r="R1462" i="5"/>
  <c r="F1300" i="5"/>
  <c r="S1773" i="5"/>
  <c r="J262" i="5"/>
  <c r="H2411" i="5"/>
  <c r="J1462" i="5"/>
  <c r="I1321" i="5"/>
  <c r="I1300" i="5"/>
  <c r="H36" i="5"/>
  <c r="R1509" i="5"/>
  <c r="G1433" i="5"/>
  <c r="J2489" i="5"/>
  <c r="I1709" i="5"/>
  <c r="J1709" i="5"/>
  <c r="S960" i="5"/>
  <c r="H2438" i="5"/>
  <c r="R36" i="5"/>
  <c r="I918" i="5"/>
  <c r="J510" i="5"/>
  <c r="H1509" i="5"/>
  <c r="J1433" i="5"/>
  <c r="I558" i="5"/>
  <c r="R1590" i="5"/>
  <c r="R558" i="5"/>
  <c r="H1462" i="5"/>
  <c r="H1717" i="5"/>
  <c r="R1300" i="5"/>
  <c r="I1052" i="5"/>
  <c r="J2433" i="5"/>
  <c r="I1590" i="5"/>
  <c r="H988" i="5"/>
  <c r="I988" i="5"/>
  <c r="J1109" i="5"/>
  <c r="F1374" i="5"/>
  <c r="G1300" i="5"/>
  <c r="F145" i="5"/>
  <c r="H20" i="5"/>
  <c r="F36" i="5"/>
  <c r="R140" i="5"/>
  <c r="H918" i="5"/>
  <c r="F1853" i="5"/>
  <c r="I1433" i="5"/>
  <c r="J558" i="5"/>
  <c r="G558" i="5"/>
  <c r="H262" i="5"/>
  <c r="J2298" i="5"/>
  <c r="F2373" i="5"/>
  <c r="R20" i="5"/>
  <c r="F140" i="5"/>
  <c r="F241" i="5"/>
  <c r="F2121" i="5"/>
  <c r="J2252" i="5"/>
  <c r="J2030" i="5"/>
  <c r="I2030" i="5"/>
  <c r="G2030" i="5"/>
  <c r="R325" i="5"/>
  <c r="G325" i="5"/>
  <c r="I325" i="5"/>
  <c r="J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J358" i="5"/>
  <c r="I358" i="5"/>
  <c r="R358" i="5"/>
  <c r="I294" i="5"/>
  <c r="J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G805" i="5"/>
  <c r="S694" i="5"/>
  <c r="I1177" i="5"/>
  <c r="J445" i="5"/>
  <c r="R2253" i="5"/>
  <c r="S1648" i="5"/>
  <c r="F132" i="5"/>
  <c r="I196" i="5"/>
  <c r="J174" i="5"/>
  <c r="I1209" i="5"/>
  <c r="R313" i="5"/>
  <c r="H1165" i="5"/>
  <c r="R1481" i="5"/>
  <c r="H2105" i="5"/>
  <c r="R837" i="5"/>
  <c r="H617" i="5"/>
  <c r="R1209" i="5"/>
  <c r="R430" i="5"/>
  <c r="F1481" i="5"/>
  <c r="J132" i="5"/>
  <c r="H30" i="5"/>
  <c r="H110" i="5"/>
  <c r="H1209" i="5"/>
  <c r="J1177" i="5"/>
  <c r="J313" i="5"/>
  <c r="J2241" i="5"/>
  <c r="H2092" i="5"/>
  <c r="R1641" i="5"/>
  <c r="I433" i="5"/>
  <c r="G1209" i="5"/>
  <c r="F1273" i="5"/>
  <c r="I1481" i="5"/>
  <c r="J8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J68" i="5"/>
  <c r="F196" i="5"/>
  <c r="H174" i="5"/>
  <c r="H2241" i="5"/>
  <c r="R1165" i="5"/>
  <c r="F353" i="5"/>
  <c r="R2261" i="5"/>
  <c r="I353" i="5"/>
  <c r="F2092" i="5"/>
  <c r="G18" i="6"/>
  <c r="H18" i="6"/>
  <c r="D18" i="6"/>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I2293" i="5"/>
  <c r="H2197" i="5"/>
  <c r="J2197" i="5"/>
  <c r="H2188" i="5"/>
  <c r="R2188" i="5"/>
  <c r="R2050" i="5"/>
  <c r="I805" i="5"/>
  <c r="S534" i="5"/>
  <c r="R433" i="5"/>
  <c r="H427" i="5"/>
  <c r="R981" i="5"/>
  <c r="I1660" i="5"/>
  <c r="J1077" i="5"/>
  <c r="F1013" i="5"/>
  <c r="H1013" i="5"/>
  <c r="S1590" i="5"/>
  <c r="J1609" i="5"/>
  <c r="G790" i="5"/>
  <c r="H790" i="5"/>
  <c r="J790" i="5"/>
  <c r="R741" i="5"/>
  <c r="H741" i="5"/>
  <c r="R709" i="5"/>
  <c r="J677" i="5"/>
  <c r="F677" i="5"/>
  <c r="R452" i="5"/>
  <c r="J452" i="5"/>
  <c r="I452" i="5"/>
  <c r="F452" i="5"/>
  <c r="H452" i="5"/>
  <c r="R236" i="5"/>
  <c r="J236" i="5"/>
  <c r="I236" i="5"/>
  <c r="F236" i="5"/>
  <c r="H236" i="5"/>
  <c r="J2225" i="5"/>
  <c r="R2225" i="5"/>
  <c r="G2225" i="5"/>
  <c r="S266" i="5"/>
  <c r="S165" i="5"/>
  <c r="S392" i="5"/>
  <c r="J1060" i="5"/>
  <c r="G2050" i="5"/>
  <c r="G405" i="5"/>
  <c r="I2310" i="5"/>
  <c r="I2050" i="5"/>
  <c r="R805" i="5"/>
  <c r="G617" i="5"/>
  <c r="S612" i="5"/>
  <c r="J433" i="5"/>
  <c r="R427" i="5"/>
  <c r="S101" i="5"/>
  <c r="H981" i="5"/>
  <c r="R1301" i="5"/>
  <c r="H1749" i="5"/>
  <c r="F1077" i="5"/>
  <c r="G2180" i="5"/>
  <c r="G1861" i="5"/>
  <c r="R1861" i="5"/>
  <c r="H1861" i="5"/>
  <c r="F1861" i="5"/>
  <c r="S158" i="5"/>
  <c r="S120" i="5"/>
  <c r="I1269" i="5"/>
  <c r="J2370" i="5"/>
  <c r="H2370" i="5"/>
  <c r="F2310" i="5"/>
  <c r="H2050" i="5"/>
  <c r="H2310" i="5"/>
  <c r="R617" i="5"/>
  <c r="G433" i="5"/>
  <c r="S421" i="5"/>
  <c r="J981" i="5"/>
  <c r="J1205" i="5"/>
  <c r="R445" i="5"/>
  <c r="G1749" i="5"/>
  <c r="J1749" i="5"/>
  <c r="S942" i="5"/>
  <c r="G949" i="5"/>
  <c r="F2225" i="5"/>
  <c r="J1985" i="5"/>
  <c r="I2017" i="5"/>
  <c r="G1918" i="5"/>
  <c r="H1918" i="5"/>
  <c r="I1485" i="5"/>
  <c r="R1485" i="5"/>
  <c r="G1485" i="5"/>
  <c r="G1473" i="5"/>
  <c r="R1473" i="5"/>
  <c r="F1473" i="5"/>
  <c r="F2050" i="5"/>
  <c r="J805" i="5"/>
  <c r="S107" i="5"/>
  <c r="F433" i="5"/>
  <c r="S279" i="5"/>
  <c r="S576" i="5"/>
  <c r="S94" i="5"/>
  <c r="G981" i="5"/>
  <c r="R145" i="5"/>
  <c r="J1660" i="5"/>
  <c r="F445" i="5"/>
  <c r="H225" i="5"/>
  <c r="F1660" i="5"/>
  <c r="R2197" i="5"/>
  <c r="S1974" i="5"/>
  <c r="H829" i="5"/>
  <c r="I829" i="5"/>
  <c r="J829" i="5"/>
  <c r="F829" i="5"/>
  <c r="G2370" i="5"/>
  <c r="H785" i="5"/>
  <c r="S812" i="5"/>
  <c r="S190" i="5"/>
  <c r="I617" i="5"/>
  <c r="J145" i="5"/>
  <c r="J1333" i="5"/>
  <c r="H1301" i="5"/>
  <c r="R1660" i="5"/>
  <c r="H1660" i="5"/>
  <c r="F1276" i="5"/>
  <c r="I2197" i="5"/>
  <c r="J1861" i="5"/>
  <c r="I2188" i="5"/>
  <c r="H356" i="5"/>
  <c r="J356" i="5"/>
  <c r="R268" i="5"/>
  <c r="G958" i="5"/>
  <c r="R958" i="5"/>
  <c r="I958" i="5"/>
  <c r="R908" i="5"/>
  <c r="H908" i="5"/>
  <c r="I513" i="5"/>
  <c r="G513" i="5"/>
  <c r="J513" i="5"/>
  <c r="F513" i="5"/>
  <c r="F1269" i="5"/>
  <c r="G785" i="5"/>
  <c r="H1269" i="5"/>
  <c r="I2370" i="5"/>
  <c r="R2310" i="5"/>
  <c r="F670" i="5"/>
  <c r="J785" i="5"/>
  <c r="F617" i="5"/>
  <c r="S480" i="5"/>
  <c r="G427" i="5"/>
  <c r="G145" i="5"/>
  <c r="J1237" i="5"/>
  <c r="H1333" i="5"/>
  <c r="J2188" i="5"/>
  <c r="H1077" i="5"/>
  <c r="S1520" i="5"/>
  <c r="H1485" i="5"/>
  <c r="I2057" i="5"/>
  <c r="G1705" i="5"/>
  <c r="H1705" i="5"/>
  <c r="F785" i="5"/>
  <c r="F2370" i="5"/>
  <c r="S152" i="5"/>
  <c r="H433" i="5"/>
  <c r="S924" i="5"/>
  <c r="F805" i="5"/>
  <c r="I427" i="5"/>
  <c r="S758" i="5"/>
  <c r="S820" i="5"/>
  <c r="F225" i="5"/>
  <c r="R1237" i="5"/>
  <c r="G2188" i="5"/>
  <c r="G1077" i="5"/>
  <c r="R949" i="5"/>
  <c r="F590" i="5"/>
  <c r="R590" i="5"/>
  <c r="I590" i="5"/>
  <c r="G797" i="5"/>
  <c r="H797" i="5"/>
  <c r="R797" i="5"/>
  <c r="J1702" i="5"/>
  <c r="G721" i="5"/>
  <c r="H26" i="5"/>
  <c r="I885" i="5"/>
  <c r="H1709" i="5"/>
  <c r="F1509" i="5"/>
  <c r="H2489" i="5"/>
  <c r="R1497" i="5"/>
  <c r="J2181" i="5"/>
  <c r="R1433" i="5"/>
  <c r="R2252" i="5"/>
  <c r="G1017" i="5"/>
  <c r="J1081" i="5"/>
  <c r="S563" i="5"/>
  <c r="S464" i="5"/>
  <c r="H1497" i="5"/>
  <c r="F1433" i="5"/>
  <c r="S511" i="5"/>
  <c r="F369" i="5"/>
  <c r="I42" i="5"/>
  <c r="H753" i="5"/>
  <c r="F26"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348"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S171" i="5"/>
  <c r="S197" i="5"/>
  <c r="F209" i="5"/>
  <c r="J209" i="5"/>
  <c r="H209" i="5"/>
  <c r="I209" i="5"/>
  <c r="G209" i="5"/>
  <c r="I225" i="5"/>
  <c r="G225" i="5"/>
  <c r="J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J292" i="5"/>
  <c r="R292" i="5"/>
  <c r="H292" i="5"/>
  <c r="F685" i="5"/>
  <c r="H685" i="5"/>
  <c r="G2113" i="5"/>
  <c r="I2113" i="5"/>
  <c r="J2113" i="5"/>
  <c r="R2113" i="5"/>
  <c r="G846" i="5"/>
  <c r="R846" i="5"/>
  <c r="F846" i="5"/>
  <c r="G1276" i="5"/>
  <c r="J1564"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F1985" i="5"/>
  <c r="S1968" i="5"/>
  <c r="R2057" i="5"/>
  <c r="H1564" i="5"/>
  <c r="R1542" i="5"/>
  <c r="S2259" i="5"/>
  <c r="S2202" i="5"/>
  <c r="S2051" i="5"/>
  <c r="S1908" i="5"/>
  <c r="H1985" i="5"/>
  <c r="S1896" i="5"/>
  <c r="F1542" i="5"/>
  <c r="S1949" i="5"/>
  <c r="S1979" i="5"/>
  <c r="F1270" i="5"/>
  <c r="R283" i="5"/>
  <c r="I818"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245" i="5"/>
  <c r="J1452" i="5"/>
  <c r="H818" i="5"/>
  <c r="R655" i="5"/>
  <c r="R194" i="5"/>
  <c r="F1052" i="5"/>
  <c r="F2285" i="5"/>
  <c r="G793" i="5"/>
  <c r="I793" i="5"/>
  <c r="H1117" i="5"/>
  <c r="J765" i="5"/>
  <c r="J1907" i="5"/>
  <c r="H1390" i="5"/>
  <c r="I1365" i="5"/>
  <c r="S1459" i="5"/>
  <c r="R2077" i="5"/>
  <c r="J2077" i="5"/>
  <c r="H2292" i="5"/>
  <c r="F2292" i="5"/>
  <c r="R2292" i="5"/>
  <c r="F1748" i="5"/>
  <c r="H1578" i="5"/>
  <c r="F1578" i="5"/>
  <c r="F1530" i="5"/>
  <c r="G2438" i="5"/>
  <c r="F439" i="5"/>
  <c r="J1117" i="5"/>
  <c r="I491" i="5"/>
  <c r="I268" i="5"/>
  <c r="S159"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J1619" i="5"/>
  <c r="R363" i="5"/>
  <c r="F322" i="5"/>
  <c r="H146" i="5"/>
  <c r="J2173" i="5"/>
  <c r="R765" i="5"/>
  <c r="G2139" i="5"/>
  <c r="G1782" i="5"/>
  <c r="F1295" i="5"/>
  <c r="F2374" i="5"/>
  <c r="I2298" i="5"/>
  <c r="G2298" i="5"/>
  <c r="H2298" i="5"/>
  <c r="J1530" i="5"/>
  <c r="R1530" i="5"/>
  <c r="I1482" i="5"/>
  <c r="H439" i="5"/>
  <c r="J539" i="5"/>
  <c r="H1052" i="5"/>
  <c r="I283" i="5"/>
  <c r="F363" i="5"/>
  <c r="G283" i="5"/>
  <c r="R1878" i="5"/>
  <c r="J197" i="5"/>
  <c r="I1452" i="5"/>
  <c r="J322" i="5"/>
  <c r="H2173" i="5"/>
  <c r="G876" i="5"/>
  <c r="J2292" i="5"/>
  <c r="F765" i="5"/>
  <c r="H1353" i="5"/>
  <c r="I1509" i="5"/>
  <c r="F2337" i="5"/>
  <c r="R2337" i="5"/>
  <c r="F2156" i="5"/>
  <c r="H2156" i="5"/>
  <c r="G2156" i="5"/>
  <c r="G2174" i="5"/>
  <c r="G539" i="5"/>
  <c r="I1530" i="5"/>
  <c r="J1578" i="5"/>
  <c r="F2298" i="5"/>
  <c r="R439" i="5"/>
  <c r="I1878" i="5"/>
  <c r="H1452" i="5"/>
  <c r="F1220" i="5"/>
  <c r="J2285"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R2293" i="5"/>
  <c r="G2293" i="5"/>
  <c r="H2293" i="5"/>
  <c r="G2197" i="5"/>
  <c r="F2197" i="5"/>
  <c r="I2225" i="5"/>
  <c r="H2225" i="5"/>
  <c r="F901" i="5"/>
  <c r="I545" i="5"/>
  <c r="R545" i="5"/>
  <c r="H401" i="5"/>
  <c r="G401" i="5"/>
  <c r="G317" i="5"/>
  <c r="J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J1142" i="5"/>
  <c r="S1268" i="5"/>
  <c r="H708" i="5"/>
  <c r="J2149" i="5"/>
  <c r="H1190"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J363" i="5"/>
  <c r="H363" i="5"/>
  <c r="G363" i="5"/>
  <c r="G322" i="5"/>
  <c r="H322" i="5"/>
  <c r="J283"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S102" i="5"/>
  <c r="I121" i="5"/>
  <c r="G121" i="5"/>
  <c r="F153" i="5"/>
  <c r="I153" i="5"/>
  <c r="F221" i="5"/>
  <c r="J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0" i="5"/>
  <c r="F60" i="5"/>
  <c r="J60" i="5"/>
  <c r="I60" i="5"/>
  <c r="A23" i="2"/>
  <c r="I6" i="5"/>
  <c r="F9" i="5"/>
  <c r="H12" i="5"/>
  <c r="A5" i="2"/>
  <c r="C2" i="6"/>
  <c r="D59" i="6"/>
  <c r="R518" i="5"/>
  <c r="H729" i="5"/>
  <c r="H180" i="5"/>
  <c r="R340" i="5"/>
  <c r="I34" i="5"/>
  <c r="H52" i="5"/>
  <c r="J910" i="5"/>
  <c r="J94" i="5"/>
  <c r="H1612" i="5"/>
  <c r="R222" i="5"/>
  <c r="R1526" i="5"/>
  <c r="J1590" i="5"/>
  <c r="G340" i="5"/>
  <c r="H1201" i="5"/>
  <c r="J1297" i="5"/>
  <c r="R2190" i="5"/>
  <c r="I2413" i="5"/>
  <c r="I822" i="5"/>
  <c r="H974" i="5"/>
  <c r="R2334" i="5"/>
  <c r="H1243" i="5"/>
  <c r="G1060" i="5"/>
  <c r="J116" i="5"/>
  <c r="H518" i="5"/>
  <c r="R910" i="5"/>
  <c r="I1038" i="5"/>
  <c r="I1612" i="5"/>
  <c r="F94" i="5"/>
  <c r="J158" i="5"/>
  <c r="J340" i="5"/>
  <c r="I334" i="5"/>
  <c r="F18" i="5"/>
  <c r="R52" i="5"/>
  <c r="I116" i="5"/>
  <c r="R180"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F180" i="5"/>
  <c r="J1038" i="5"/>
  <c r="J1548" i="5"/>
  <c r="R1612" i="5"/>
  <c r="I94" i="5"/>
  <c r="J222" i="5"/>
  <c r="J270" i="5"/>
  <c r="H566" i="5"/>
  <c r="I18" i="5"/>
  <c r="G34" i="5"/>
  <c r="F1678" i="5"/>
  <c r="R2419" i="5"/>
  <c r="G1612" i="5"/>
  <c r="I2302" i="5"/>
  <c r="R398" i="5"/>
  <c r="F398" i="5"/>
  <c r="I1474" i="5"/>
  <c r="F1060" i="5"/>
  <c r="J180" i="5"/>
  <c r="F518" i="5"/>
  <c r="I974" i="5"/>
  <c r="J1474" i="5"/>
  <c r="H222" i="5"/>
  <c r="H34" i="5"/>
  <c r="G334" i="5"/>
  <c r="H116" i="5"/>
  <c r="H1678" i="5"/>
  <c r="H158" i="5"/>
  <c r="R462" i="5"/>
  <c r="I340" i="5"/>
  <c r="G18" i="5"/>
  <c r="R34" i="5"/>
  <c r="J996" i="5"/>
  <c r="J1678" i="5"/>
  <c r="R1678" i="5"/>
  <c r="H598" i="5"/>
  <c r="I2419" i="5"/>
  <c r="F2302" i="5"/>
  <c r="R1233" i="5"/>
  <c r="I1243" i="5"/>
  <c r="F996" i="5"/>
  <c r="G996" i="5"/>
  <c r="I52" i="5"/>
  <c r="R116" i="5"/>
  <c r="I180" i="5"/>
  <c r="J518" i="5"/>
  <c r="H910" i="5"/>
  <c r="F974" i="5"/>
  <c r="I1548" i="5"/>
  <c r="H94" i="5"/>
  <c r="R158" i="5"/>
  <c r="I222" i="5"/>
  <c r="J398" i="5"/>
  <c r="H340" i="5"/>
  <c r="I1422" i="5"/>
  <c r="H18" i="5"/>
  <c r="F34" i="5"/>
  <c r="H996" i="5"/>
  <c r="F116" i="5"/>
  <c r="H1548" i="5"/>
  <c r="R94" i="5"/>
  <c r="F158" i="5"/>
  <c r="R996"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J157" i="5"/>
  <c r="R157" i="5"/>
  <c r="J465"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J33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G33" i="5"/>
  <c r="R33" i="5"/>
  <c r="H33" i="5"/>
  <c r="G105" i="5"/>
  <c r="F105" i="5"/>
  <c r="J105" i="5"/>
  <c r="H105" i="5"/>
  <c r="G169" i="5"/>
  <c r="J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J321" i="5"/>
  <c r="H321" i="5"/>
  <c r="G321" i="5"/>
  <c r="F321" i="5"/>
  <c r="R321" i="5"/>
  <c r="J373"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J150" i="5"/>
  <c r="F150" i="5"/>
  <c r="R150" i="5"/>
  <c r="H150" i="5"/>
  <c r="I150" i="5"/>
  <c r="G108" i="5"/>
  <c r="H108" i="5"/>
  <c r="I108" i="5"/>
  <c r="J108" i="5"/>
  <c r="F108" i="5"/>
  <c r="G86" i="5"/>
  <c r="J86" i="5"/>
  <c r="F86" i="5"/>
  <c r="R86" i="5"/>
  <c r="H86" i="5"/>
  <c r="G44" i="5"/>
  <c r="I44" i="5"/>
  <c r="F44" i="5"/>
  <c r="R44" i="5"/>
  <c r="H44" i="5"/>
  <c r="G28" i="5"/>
  <c r="F28" i="5"/>
  <c r="R28" i="5"/>
  <c r="H28" i="5"/>
  <c r="I28" i="5"/>
  <c r="H1845" i="5"/>
  <c r="G373" i="5"/>
  <c r="H1686" i="5"/>
  <c r="I1686" i="5"/>
  <c r="J1686" i="5"/>
  <c r="F1686" i="5"/>
  <c r="I1670" i="5"/>
  <c r="J1670" i="5"/>
  <c r="R1670" i="5"/>
  <c r="R614" i="5"/>
  <c r="F614" i="5"/>
  <c r="J574" i="5"/>
  <c r="F574" i="5"/>
  <c r="I574" i="5"/>
  <c r="J608" i="5"/>
  <c r="R486" i="5"/>
  <c r="F486" i="5"/>
  <c r="J366" i="5"/>
  <c r="R366" i="5"/>
  <c r="H366" i="5"/>
  <c r="I366" i="5"/>
  <c r="F366" i="5"/>
  <c r="G366" i="5"/>
  <c r="H302" i="5"/>
  <c r="R302" i="5"/>
  <c r="I302" i="5"/>
  <c r="J302" i="5"/>
  <c r="G302" i="5"/>
  <c r="F302" i="5"/>
  <c r="F238" i="5"/>
  <c r="G238" i="5"/>
  <c r="R238" i="5"/>
  <c r="H238" i="5"/>
  <c r="I238" i="5"/>
  <c r="J238" i="5"/>
  <c r="H2429" i="5"/>
  <c r="H1161"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J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H309" i="5"/>
  <c r="R663" i="5"/>
  <c r="J618" i="5"/>
  <c r="R1594" i="5"/>
  <c r="R715"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1889" i="5"/>
  <c r="H411" i="5"/>
  <c r="H259" i="5"/>
  <c r="R2125" i="5"/>
  <c r="G2345" i="5"/>
  <c r="I667" i="5"/>
  <c r="R338" i="5"/>
  <c r="H1026" i="5"/>
  <c r="F106" i="5"/>
  <c r="J298" i="5"/>
  <c r="H58" i="5"/>
  <c r="F529" i="5"/>
  <c r="J241"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F2478" i="5"/>
  <c r="G2190" i="5"/>
  <c r="R1926" i="5"/>
  <c r="R2233" i="5"/>
  <c r="R1889" i="5"/>
  <c r="I411" i="5"/>
  <c r="S2076" i="5"/>
  <c r="S2338" i="5"/>
  <c r="G2125" i="5"/>
  <c r="J106" i="5"/>
  <c r="I298" i="5"/>
  <c r="R58" i="5"/>
  <c r="J529" i="5"/>
  <c r="H485" i="5"/>
  <c r="R1918" i="5"/>
  <c r="F1405" i="5"/>
  <c r="F2051" i="5"/>
  <c r="H788"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H2125" i="5"/>
  <c r="F2306" i="5"/>
  <c r="G2306" i="5"/>
  <c r="J2125" i="5"/>
  <c r="I1594" i="5"/>
  <c r="G411" i="5"/>
  <c r="F378" i="5"/>
  <c r="S2330" i="5"/>
  <c r="G986" i="5"/>
  <c r="H667" i="5"/>
  <c r="H715" i="5"/>
  <c r="F338" i="5"/>
  <c r="F986" i="5"/>
  <c r="J1026" i="5"/>
  <c r="I106" i="5"/>
  <c r="J58" i="5"/>
  <c r="F485" i="5"/>
  <c r="I1918" i="5"/>
  <c r="H2186" i="5"/>
  <c r="G2051" i="5"/>
  <c r="I1405" i="5"/>
  <c r="I2166" i="5"/>
  <c r="S1942" i="5"/>
  <c r="S1306" i="5"/>
  <c r="S2458" i="5"/>
  <c r="R667" i="5"/>
  <c r="F715" i="5"/>
  <c r="J378" i="5"/>
  <c r="J458" i="5"/>
  <c r="J485" i="5"/>
  <c r="J1918" i="5"/>
  <c r="R1972" i="5"/>
  <c r="J853" i="5"/>
  <c r="R2089" i="5"/>
  <c r="G2121" i="5"/>
  <c r="J788" i="5"/>
  <c r="I2212" i="5"/>
  <c r="S1895" i="5"/>
  <c r="S2212" i="5"/>
  <c r="S2184" i="5"/>
  <c r="I514" i="5"/>
  <c r="H1594" i="5"/>
  <c r="R2166" i="5"/>
  <c r="I378" i="5"/>
  <c r="G1642" i="5"/>
  <c r="R2212" i="5"/>
  <c r="F667" i="5"/>
  <c r="J715" i="5"/>
  <c r="H378" i="5"/>
  <c r="I458" i="5"/>
  <c r="F1918"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G49" i="5"/>
  <c r="F61" i="5"/>
  <c r="R61" i="5"/>
  <c r="H61" i="5"/>
  <c r="I61" i="5"/>
  <c r="G61" i="5"/>
  <c r="J61" i="5"/>
  <c r="G93" i="5"/>
  <c r="R93" i="5"/>
  <c r="H93" i="5"/>
  <c r="I93" i="5"/>
  <c r="J93" i="5"/>
  <c r="S100" i="5"/>
  <c r="S119" i="5"/>
  <c r="F125" i="5"/>
  <c r="R125" i="5"/>
  <c r="H125" i="5"/>
  <c r="G125" i="5"/>
  <c r="I125" i="5"/>
  <c r="J125" i="5"/>
  <c r="S132" i="5"/>
  <c r="S138" i="5"/>
  <c r="S151" i="5"/>
  <c r="G157" i="5"/>
  <c r="H157" i="5"/>
  <c r="S170" i="5"/>
  <c r="S202" i="5"/>
  <c r="F214" i="5"/>
  <c r="H214" i="5"/>
  <c r="J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S2003" i="5"/>
  <c r="S2010" i="5"/>
  <c r="G2049" i="5"/>
  <c r="F2049" i="5"/>
  <c r="H2049" i="5"/>
  <c r="I2049"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38" i="5"/>
  <c r="I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J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J111" i="5"/>
  <c r="G66" i="5"/>
  <c r="J66" i="5"/>
  <c r="H1498" i="5"/>
  <c r="G1191" i="5"/>
  <c r="J1039" i="5"/>
  <c r="H2327" i="5"/>
  <c r="I919" i="5"/>
  <c r="H1039" i="5"/>
  <c r="J339" i="5"/>
  <c r="I459" i="5"/>
  <c r="H66" i="5"/>
  <c r="F1795" i="5"/>
  <c r="J249" i="5"/>
  <c r="H249" i="5"/>
  <c r="J2275" i="5"/>
  <c r="F459" i="5"/>
  <c r="H306" i="5"/>
  <c r="S2190" i="5"/>
  <c r="F2229" i="5"/>
  <c r="S2473" i="5"/>
  <c r="I179" i="5"/>
  <c r="I339" i="5"/>
  <c r="R1458" i="5"/>
  <c r="S2292" i="5"/>
  <c r="G524" i="5"/>
  <c r="F524" i="5"/>
  <c r="H524" i="5"/>
  <c r="I524" i="5"/>
  <c r="R524" i="5"/>
  <c r="I356" i="5"/>
  <c r="G356" i="5"/>
  <c r="R356" i="5"/>
  <c r="F356" i="5"/>
  <c r="G268" i="5"/>
  <c r="J268" i="5"/>
  <c r="F268" i="5"/>
  <c r="G2021" i="5"/>
  <c r="F2021" i="5"/>
  <c r="R2038" i="5"/>
  <c r="J2038" i="5"/>
  <c r="G2038" i="5"/>
  <c r="R2229" i="5"/>
  <c r="G179" i="5"/>
  <c r="I2275" i="5"/>
  <c r="S2307" i="5"/>
  <c r="R2353" i="5"/>
  <c r="J2062" i="5"/>
  <c r="R2062" i="5"/>
  <c r="F111" i="5"/>
  <c r="J2229" i="5"/>
  <c r="I2397" i="5"/>
  <c r="F1498" i="5"/>
  <c r="G1498" i="5"/>
  <c r="R2398" i="5"/>
  <c r="R111" i="5"/>
  <c r="F179" i="5"/>
  <c r="J1555" i="5"/>
  <c r="I515" i="5"/>
  <c r="F2275" i="5"/>
  <c r="G379" i="5"/>
  <c r="F2366" i="5"/>
  <c r="G2366" i="5"/>
  <c r="G111" i="5"/>
  <c r="H627"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S126" i="5"/>
  <c r="F285" i="5"/>
  <c r="G285" i="5"/>
  <c r="J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I1125"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F2261" i="5"/>
  <c r="J2481" i="5"/>
  <c r="F2086" i="5"/>
  <c r="R814" i="5"/>
  <c r="F1845" i="5"/>
  <c r="I1622" i="5"/>
  <c r="I292" i="5"/>
  <c r="H869" i="5"/>
  <c r="R1125" i="5"/>
  <c r="R2385" i="5"/>
  <c r="R2340" i="5"/>
  <c r="G1708" i="5"/>
  <c r="S413" i="5"/>
  <c r="G292" i="5"/>
  <c r="H1622" i="5"/>
  <c r="G2134" i="5"/>
  <c r="J1125" i="5"/>
  <c r="I2481" i="5"/>
  <c r="F2385" i="5"/>
  <c r="S2242" i="5"/>
  <c r="H2340" i="5"/>
  <c r="F2140" i="5"/>
  <c r="F1708" i="5"/>
  <c r="H676" i="5"/>
  <c r="I657" i="5"/>
  <c r="R657" i="5"/>
  <c r="F1658" i="5"/>
  <c r="J1845" i="5"/>
  <c r="R1622"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J182" i="5"/>
  <c r="H733" i="5"/>
  <c r="F994" i="5"/>
  <c r="F66" i="5"/>
  <c r="J1972" i="5"/>
  <c r="I853" i="5"/>
  <c r="H1966" i="5"/>
  <c r="F1485" i="5"/>
  <c r="G393" i="5"/>
  <c r="I1453" i="5"/>
  <c r="F1573" i="5"/>
  <c r="R1579" i="5"/>
  <c r="H1972" i="5"/>
  <c r="G333" i="5"/>
  <c r="R1619" i="5"/>
  <c r="H903" i="5"/>
  <c r="G994" i="5"/>
  <c r="F774" i="5"/>
  <c r="F418" i="5"/>
  <c r="I798" i="5"/>
  <c r="J1189" i="5"/>
  <c r="I182" i="5"/>
  <c r="H727" i="5"/>
  <c r="J1485" i="5"/>
  <c r="I333" i="5"/>
  <c r="H393" i="5"/>
  <c r="H868" i="5"/>
  <c r="H1041" i="5"/>
  <c r="S795" i="5"/>
  <c r="G649" i="5"/>
  <c r="G1041" i="5"/>
  <c r="G1761"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R684" i="5"/>
  <c r="G306" i="5"/>
  <c r="J306" i="5"/>
  <c r="J418" i="5"/>
  <c r="I846" i="5"/>
  <c r="I1221" i="5"/>
  <c r="I1253" i="5"/>
  <c r="H1285" i="5"/>
  <c r="I1317" i="5"/>
  <c r="F669" i="5"/>
  <c r="F727" i="5"/>
  <c r="H964" i="5"/>
  <c r="J575" i="5"/>
  <c r="I1972" i="5"/>
  <c r="F853" i="5"/>
  <c r="R1966" i="5"/>
  <c r="R333" i="5"/>
  <c r="F393" i="5"/>
  <c r="H157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J63" i="5"/>
  <c r="R1471" i="5"/>
  <c r="G63" i="5"/>
  <c r="F71" i="5"/>
  <c r="I2077" i="5"/>
  <c r="F1324" i="5"/>
  <c r="F63" i="5"/>
  <c r="R951" i="5"/>
  <c r="G165" i="5"/>
  <c r="R654" i="5"/>
  <c r="H2496" i="5"/>
  <c r="F2497" i="5"/>
  <c r="R2497" i="5"/>
  <c r="J2497" i="5"/>
  <c r="I2497" i="5"/>
  <c r="H2497" i="5"/>
  <c r="J183"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J73" i="5"/>
  <c r="R73" i="5"/>
  <c r="H73" i="5"/>
  <c r="I73" i="5"/>
  <c r="G73" i="5"/>
  <c r="S125" i="5"/>
  <c r="F137" i="5"/>
  <c r="H137" i="5"/>
  <c r="I137" i="5"/>
  <c r="G137" i="5"/>
  <c r="R137" i="5"/>
  <c r="S189" i="5"/>
  <c r="S195" i="5"/>
  <c r="S235" i="5"/>
  <c r="S241" i="5"/>
  <c r="S255" i="5"/>
  <c r="F329" i="5"/>
  <c r="I329" i="5"/>
  <c r="J329" i="5"/>
  <c r="H329" i="5"/>
  <c r="G329" i="5"/>
  <c r="H381" i="5"/>
  <c r="I381" i="5"/>
  <c r="J381" i="5"/>
  <c r="J388"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S143"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J1338" i="5"/>
  <c r="R1282" i="5"/>
  <c r="J1258" i="5"/>
  <c r="I1242" i="5"/>
  <c r="H1234" i="5"/>
  <c r="J1218" i="5"/>
  <c r="G1178" i="5"/>
  <c r="J1130" i="5"/>
  <c r="F1130" i="5"/>
  <c r="H1106" i="5"/>
  <c r="F946" i="5"/>
  <c r="F914" i="5"/>
  <c r="F810" i="5"/>
  <c r="G738" i="5"/>
  <c r="G698" i="5"/>
  <c r="G682" i="5"/>
  <c r="I506" i="5"/>
  <c r="R27" i="5"/>
  <c r="F19"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J165" i="5"/>
  <c r="R165" i="5"/>
  <c r="H165" i="5"/>
  <c r="R297" i="5"/>
  <c r="I297" i="5"/>
  <c r="G297" i="5"/>
  <c r="J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J309" i="5"/>
  <c r="R609" i="5"/>
  <c r="I573" i="5"/>
  <c r="G2185" i="5"/>
  <c r="I2185" i="5"/>
  <c r="H1990" i="5"/>
  <c r="G1781" i="5"/>
  <c r="J2185" i="5"/>
  <c r="G17" i="5"/>
  <c r="I309" i="5"/>
  <c r="I177" i="5"/>
  <c r="I2006" i="5"/>
  <c r="G537" i="5"/>
  <c r="R2185" i="5"/>
  <c r="G1990" i="5"/>
  <c r="I537" i="5"/>
  <c r="H177" i="5"/>
  <c r="F1569" i="5"/>
  <c r="G309" i="5"/>
  <c r="F113" i="5"/>
  <c r="H537" i="5"/>
  <c r="G177" i="5"/>
  <c r="G113" i="5"/>
  <c r="G573" i="5"/>
  <c r="R637" i="5"/>
  <c r="R177" i="5"/>
  <c r="J1980" i="5"/>
  <c r="G1569" i="5"/>
  <c r="G780" i="5"/>
  <c r="H1725" i="5"/>
  <c r="F511" i="5"/>
  <c r="F103" i="5"/>
  <c r="I1143" i="5"/>
  <c r="I1983" i="5"/>
  <c r="J215"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R25" i="5"/>
  <c r="H25" i="5"/>
  <c r="I25" i="5"/>
  <c r="G25" i="5"/>
  <c r="R51" i="5"/>
  <c r="H51" i="5"/>
  <c r="I51" i="5"/>
  <c r="J57"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J259" i="5"/>
  <c r="R259" i="5"/>
  <c r="G243" i="5"/>
  <c r="I243" i="5"/>
  <c r="J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J213" i="5"/>
  <c r="R1222" i="5"/>
  <c r="J1393" i="5"/>
  <c r="G2107" i="5"/>
  <c r="F2075" i="5"/>
  <c r="I995" i="5"/>
  <c r="G1947" i="5"/>
  <c r="G1051" i="5"/>
  <c r="F629" i="5"/>
  <c r="R629" i="5"/>
  <c r="I629" i="5"/>
  <c r="H629" i="5"/>
  <c r="G629" i="5"/>
  <c r="J629" i="5"/>
  <c r="F635" i="5"/>
  <c r="G2067" i="5"/>
  <c r="J2011" i="5"/>
  <c r="H2003" i="5"/>
  <c r="H1947" i="5"/>
  <c r="H1475" i="5"/>
  <c r="F1222"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J269" i="5"/>
  <c r="G269" i="5"/>
  <c r="F965" i="5"/>
  <c r="J965" i="5"/>
  <c r="I1886" i="5"/>
  <c r="H1886" i="5"/>
  <c r="G1974" i="5"/>
  <c r="F1974" i="5"/>
  <c r="J1974" i="5"/>
  <c r="R2149" i="5"/>
  <c r="F2149" i="5"/>
  <c r="I2149" i="5"/>
  <c r="H97" i="5"/>
  <c r="F97" i="5"/>
  <c r="J361" i="5"/>
  <c r="F481" i="5"/>
  <c r="R481" i="5"/>
  <c r="H481" i="5"/>
  <c r="G481" i="5"/>
  <c r="I481" i="5"/>
  <c r="J161" i="5"/>
  <c r="R161" i="5"/>
  <c r="F1734" i="5"/>
  <c r="H1734" i="5"/>
  <c r="J2261" i="5"/>
  <c r="J541" i="5"/>
  <c r="H541" i="5"/>
  <c r="H2449" i="5"/>
  <c r="R2449" i="5"/>
  <c r="J676" i="5"/>
  <c r="J137"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I830" i="5"/>
  <c r="F926" i="5"/>
  <c r="H1454" i="5"/>
  <c r="R1486" i="5"/>
  <c r="F1527" i="5"/>
  <c r="G2495" i="5"/>
  <c r="J1655" i="5"/>
  <c r="F495" i="5"/>
  <c r="I695" i="5"/>
  <c r="R871" i="5"/>
  <c r="F1455" i="5"/>
  <c r="J1031" i="5"/>
  <c r="G871" i="5"/>
  <c r="I782" i="5"/>
  <c r="H830" i="5"/>
  <c r="J926" i="5"/>
  <c r="G1454" i="5"/>
  <c r="R1454" i="5"/>
  <c r="F1313" i="5"/>
  <c r="H782" i="5"/>
  <c r="G1486" i="5"/>
  <c r="I1281" i="5"/>
  <c r="F31"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H2022" i="5"/>
  <c r="I2022" i="5"/>
  <c r="R2022" i="5"/>
  <c r="F2022" i="5"/>
  <c r="S2036" i="5"/>
  <c r="S2029" i="5"/>
  <c r="S2017" i="5"/>
  <c r="G1657" i="5"/>
  <c r="F1278" i="5"/>
  <c r="H1134" i="5"/>
  <c r="F580" i="5"/>
  <c r="G580" i="5"/>
  <c r="S641" i="5"/>
  <c r="G849" i="5"/>
  <c r="I849" i="5"/>
  <c r="F849" i="5"/>
  <c r="S1125" i="5"/>
  <c r="R1361" i="5"/>
  <c r="J1361" i="5"/>
  <c r="S2419" i="5"/>
  <c r="R1657" i="5"/>
  <c r="G1148" i="5"/>
  <c r="I1129" i="5"/>
  <c r="R1134" i="5"/>
  <c r="J2022" i="5"/>
  <c r="I1278" i="5"/>
  <c r="R109" i="5"/>
  <c r="H109" i="5"/>
  <c r="G109" i="5"/>
  <c r="I109" i="5"/>
  <c r="R121" i="5"/>
  <c r="H121" i="5"/>
  <c r="S139" i="5"/>
  <c r="F149" i="5"/>
  <c r="R149" i="5"/>
  <c r="J149" i="5"/>
  <c r="G149" i="5"/>
  <c r="S155" i="5"/>
  <c r="S166" i="5"/>
  <c r="S172"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J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F303" i="5"/>
  <c r="G215" i="5"/>
  <c r="J823" i="5"/>
  <c r="G823" i="5"/>
  <c r="I543" i="5"/>
  <c r="H1422" i="5"/>
  <c r="R1422" i="5"/>
  <c r="F1422" i="5"/>
  <c r="J1357" i="5"/>
  <c r="R1357" i="5"/>
  <c r="I1357" i="5"/>
  <c r="F1357" i="5"/>
  <c r="H1357" i="5"/>
  <c r="R1007" i="5"/>
  <c r="G2271" i="5"/>
  <c r="J2271" i="5"/>
  <c r="F823" i="5"/>
  <c r="I663" i="5"/>
  <c r="H599" i="5"/>
  <c r="F431" i="5"/>
  <c r="F1007" i="5"/>
  <c r="F543" i="5"/>
  <c r="F215" i="5"/>
  <c r="J367" i="5"/>
  <c r="G951" i="5"/>
  <c r="H31" i="5"/>
  <c r="G1399" i="5"/>
  <c r="G1692" i="5"/>
  <c r="R1692"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G31" i="5"/>
  <c r="R455" i="5"/>
  <c r="H215" i="5"/>
  <c r="G1504" i="5"/>
  <c r="H1504" i="5"/>
  <c r="J962" i="5"/>
  <c r="I962" i="5"/>
  <c r="F962" i="5"/>
  <c r="J74" i="5"/>
  <c r="G74" i="5"/>
  <c r="I215" i="5"/>
  <c r="J455" i="5"/>
  <c r="I1183" i="5"/>
  <c r="G367" i="5"/>
  <c r="G303" i="5"/>
  <c r="R215" i="5"/>
  <c r="F990" i="5"/>
  <c r="I990" i="5"/>
  <c r="G166" i="5"/>
  <c r="J166" i="5"/>
  <c r="G910" i="5"/>
  <c r="F910" i="5"/>
  <c r="I910" i="5"/>
  <c r="S1025" i="5"/>
  <c r="S1793" i="5"/>
  <c r="F2073" i="5"/>
  <c r="R2073" i="5"/>
  <c r="I2073" i="5"/>
  <c r="G2073" i="5"/>
  <c r="G2097" i="5"/>
  <c r="R2097" i="5"/>
  <c r="I2097" i="5"/>
  <c r="S2425" i="5"/>
  <c r="S2440" i="5"/>
  <c r="S2456" i="5"/>
  <c r="F1825" i="5"/>
  <c r="F1836" i="5"/>
  <c r="I651" i="5"/>
  <c r="R101" i="5"/>
  <c r="S808" i="5"/>
  <c r="R932" i="5"/>
  <c r="G932" i="5"/>
  <c r="S1546" i="5"/>
  <c r="S1805" i="5"/>
  <c r="S2050"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115" i="5"/>
  <c r="S675" i="5"/>
  <c r="S856" i="5"/>
  <c r="S1076" i="5"/>
  <c r="S1430" i="5"/>
  <c r="S745" i="5"/>
  <c r="R836" i="5"/>
  <c r="G836" i="5"/>
  <c r="R849" i="5"/>
  <c r="J849" i="5"/>
  <c r="H1153" i="5"/>
  <c r="F1153" i="5"/>
  <c r="F1685" i="5"/>
  <c r="J1685" i="5"/>
  <c r="J1996" i="5"/>
  <c r="G1996" i="5"/>
  <c r="S378" i="5"/>
  <c r="S1686" i="5"/>
  <c r="S574" i="5"/>
  <c r="S655" i="5"/>
  <c r="S729" i="5"/>
  <c r="J1222" i="5"/>
  <c r="S1380" i="5"/>
  <c r="S1588" i="5"/>
  <c r="H247" i="5"/>
  <c r="H1671" i="5"/>
  <c r="I1671" i="5"/>
  <c r="I287" i="5"/>
  <c r="J287" i="5"/>
  <c r="F287" i="5"/>
  <c r="R1615" i="5"/>
  <c r="H1615" i="5"/>
  <c r="J247" i="5"/>
  <c r="F247" i="5"/>
  <c r="G247" i="5"/>
  <c r="H47" i="5"/>
  <c r="G47" i="5"/>
  <c r="F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J359" i="5"/>
  <c r="G1679" i="5"/>
  <c r="F927" i="5"/>
  <c r="F695" i="5"/>
  <c r="F1311" i="5"/>
  <c r="H71" i="5"/>
  <c r="I183" i="5"/>
  <c r="I647" i="5"/>
  <c r="J71" i="5"/>
  <c r="J903" i="5"/>
  <c r="J1679" i="5"/>
  <c r="G255" i="5"/>
  <c r="R767" i="5"/>
  <c r="H255" i="5"/>
  <c r="F255" i="5"/>
  <c r="H2054" i="5"/>
  <c r="F2054" i="5"/>
  <c r="H431" i="5"/>
  <c r="H927" i="5"/>
  <c r="F767" i="5"/>
  <c r="R55" i="5"/>
  <c r="J767" i="5"/>
  <c r="I767" i="5"/>
  <c r="R431" i="5"/>
  <c r="J2326" i="5"/>
  <c r="G2326" i="5"/>
  <c r="R2396" i="5"/>
  <c r="H2396" i="5"/>
  <c r="G2396" i="5"/>
  <c r="S298" i="5"/>
  <c r="S336" i="5"/>
  <c r="J177" i="5"/>
  <c r="G2304" i="5"/>
  <c r="R319" i="5"/>
  <c r="H319" i="5"/>
  <c r="G319" i="5"/>
  <c r="F1415" i="5"/>
  <c r="G1415" i="5"/>
  <c r="R1415" i="5"/>
  <c r="J1415" i="5"/>
  <c r="R1599" i="5"/>
  <c r="J1599" i="5"/>
  <c r="J1527" i="5"/>
  <c r="G1231" i="5"/>
  <c r="H1231" i="5"/>
  <c r="R1591" i="5"/>
  <c r="I1527" i="5"/>
  <c r="J2495" i="5"/>
  <c r="I319" i="5"/>
  <c r="G1535" i="5"/>
  <c r="J1535" i="5"/>
  <c r="F1671" i="5"/>
  <c r="J1671" i="5"/>
  <c r="H23" i="5"/>
  <c r="G23" i="5"/>
  <c r="R23" i="5"/>
  <c r="I903" i="5"/>
  <c r="F903" i="5"/>
  <c r="R1183" i="5"/>
  <c r="H1183" i="5"/>
  <c r="G1615" i="5"/>
  <c r="I1615" i="5"/>
  <c r="F1615" i="5"/>
  <c r="R1031" i="5"/>
  <c r="F1031" i="5"/>
  <c r="I143" i="5"/>
  <c r="J143" i="5"/>
  <c r="F143" i="5"/>
  <c r="G143" i="5"/>
  <c r="H143" i="5"/>
  <c r="G599" i="5"/>
  <c r="J599" i="5"/>
  <c r="F599" i="5"/>
  <c r="F319" i="5"/>
  <c r="H887" i="5"/>
  <c r="G1631" i="5"/>
  <c r="F1631" i="5"/>
  <c r="H1631" i="5"/>
  <c r="I1679" i="5"/>
  <c r="G39" i="5"/>
  <c r="H39" i="5"/>
  <c r="I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S108" i="5"/>
  <c r="S369" i="5"/>
  <c r="S665" i="5"/>
  <c r="F997" i="5"/>
  <c r="H997" i="5"/>
  <c r="I997" i="5"/>
  <c r="R997" i="5"/>
  <c r="S1003" i="5"/>
  <c r="S1212" i="5"/>
  <c r="H2440" i="5"/>
  <c r="J2440" i="5"/>
  <c r="R2440" i="5"/>
  <c r="F2440" i="5"/>
  <c r="G2440" i="5"/>
  <c r="S243" i="5"/>
  <c r="S818" i="5"/>
  <c r="I585" i="5"/>
  <c r="G585" i="5"/>
  <c r="R585" i="5"/>
  <c r="F612" i="5"/>
  <c r="H612" i="5"/>
  <c r="I612" i="5"/>
  <c r="R1790" i="5"/>
  <c r="G1790" i="5"/>
  <c r="S161" i="5"/>
  <c r="S600" i="5"/>
  <c r="S133" i="5"/>
  <c r="S1024" i="5"/>
  <c r="S462" i="5"/>
  <c r="H609" i="5"/>
  <c r="F609" i="5"/>
  <c r="S176" i="5"/>
  <c r="S1092" i="5"/>
  <c r="S712" i="5"/>
  <c r="S603" i="5"/>
  <c r="F1547" i="5"/>
  <c r="G1155" i="5"/>
  <c r="R979" i="5"/>
  <c r="G1955" i="5"/>
  <c r="S85" i="5"/>
  <c r="S75" i="5"/>
  <c r="S74" i="5"/>
  <c r="S89" i="5"/>
  <c r="S69" i="5"/>
  <c r="S81" i="5"/>
  <c r="S61" i="5"/>
  <c r="S63" i="5"/>
  <c r="S84" i="5"/>
  <c r="H1818" i="5"/>
  <c r="G2114" i="5"/>
  <c r="R2082" i="5"/>
  <c r="H1810" i="5"/>
  <c r="J2082" i="5"/>
  <c r="G2082" i="5"/>
  <c r="R1706" i="5"/>
  <c r="G2098" i="5"/>
  <c r="R2098" i="5"/>
  <c r="I1378" i="5"/>
  <c r="G1418" i="5"/>
  <c r="J2098" i="5"/>
  <c r="J2490" i="5"/>
  <c r="I1418" i="5"/>
  <c r="H1786" i="5"/>
  <c r="F1418" i="5"/>
  <c r="G6" i="5"/>
  <c r="G1818" i="5"/>
  <c r="J2410" i="5"/>
  <c r="F1911" i="5"/>
  <c r="G1911" i="5"/>
  <c r="R1911" i="5"/>
  <c r="G2135" i="5"/>
  <c r="I1210" i="5"/>
  <c r="G1810" i="5"/>
  <c r="H1706" i="5"/>
  <c r="G1378" i="5"/>
  <c r="H9" i="5"/>
  <c r="F1378" i="5"/>
  <c r="G1338" i="5"/>
  <c r="J1839" i="5"/>
  <c r="J2439" i="5"/>
  <c r="R2143" i="5"/>
  <c r="H2082" i="5"/>
  <c r="I2418" i="5"/>
  <c r="F763" i="5"/>
  <c r="I1251" i="5"/>
  <c r="R2466" i="5"/>
  <c r="R12" i="5"/>
  <c r="R1250" i="5"/>
  <c r="H1082" i="5"/>
  <c r="G2143" i="5"/>
  <c r="H2143" i="5"/>
  <c r="J1234" i="5"/>
  <c r="H2098" i="5"/>
  <c r="F12" i="5"/>
  <c r="I12" i="5"/>
  <c r="H2418" i="5"/>
  <c r="H211" i="5"/>
  <c r="H1178" i="5"/>
  <c r="F1818" i="5"/>
  <c r="F2098" i="5"/>
  <c r="H2466" i="5"/>
  <c r="I9" i="5"/>
  <c r="A29" i="6"/>
  <c r="R9" i="5"/>
  <c r="G19" i="5"/>
  <c r="F10" i="5"/>
  <c r="G12" i="5"/>
  <c r="F13" i="5"/>
  <c r="H6" i="5"/>
  <c r="R6" i="5"/>
  <c r="F6" i="5"/>
  <c r="G11"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H5" i="5"/>
  <c r="F5" i="5"/>
  <c r="I5" i="5"/>
  <c r="G5" i="5"/>
  <c r="G1314" i="5"/>
  <c r="G842" i="5"/>
  <c r="I1314" i="5"/>
  <c r="F1210" i="5"/>
  <c r="F2458" i="5"/>
  <c r="R842" i="5"/>
  <c r="J1251" i="5"/>
  <c r="F1839" i="5"/>
  <c r="I1839" i="5"/>
  <c r="F2431" i="5"/>
  <c r="G95" i="5"/>
  <c r="F95" i="5"/>
  <c r="H95" i="5"/>
  <c r="I95" i="5"/>
  <c r="J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J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R5"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H19" i="5"/>
  <c r="G866" i="5"/>
  <c r="J866" i="5"/>
  <c r="F866" i="5"/>
  <c r="R866" i="5"/>
  <c r="H866" i="5"/>
  <c r="I866" i="5"/>
  <c r="G914" i="5"/>
  <c r="J914" i="5"/>
  <c r="R914" i="5"/>
  <c r="H914" i="5"/>
  <c r="I914" i="5"/>
  <c r="J1138" i="5"/>
  <c r="F1138" i="5"/>
  <c r="G1138" i="5"/>
  <c r="I1138" i="5"/>
  <c r="H1242" i="5"/>
  <c r="H1298" i="5"/>
  <c r="G1362" i="5"/>
  <c r="H1362" i="5"/>
  <c r="G27" i="5"/>
  <c r="H27" i="5"/>
  <c r="I27" i="5"/>
  <c r="F27" i="5"/>
  <c r="R698" i="5"/>
  <c r="R874" i="5"/>
  <c r="H874" i="5"/>
  <c r="I874" i="5"/>
  <c r="G874" i="5"/>
  <c r="F874" i="5"/>
  <c r="J874" i="5"/>
  <c r="F730" i="5"/>
  <c r="G730" i="5"/>
  <c r="J730" i="5"/>
  <c r="I730" i="5"/>
  <c r="I802" i="5"/>
  <c r="G946" i="5"/>
  <c r="G1146" i="5"/>
  <c r="J1146" i="5"/>
  <c r="F1146" i="5"/>
  <c r="I1146" i="5"/>
  <c r="F1218" i="5"/>
  <c r="I1218" i="5"/>
  <c r="I1306" i="5"/>
  <c r="J1306"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J99" i="5"/>
  <c r="F163" i="5"/>
  <c r="R163" i="5"/>
  <c r="I163" i="5"/>
  <c r="H163" i="5"/>
  <c r="J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J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J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J67" i="5"/>
  <c r="I67" i="5"/>
  <c r="R67" i="5"/>
  <c r="F67" i="5"/>
  <c r="F115" i="5"/>
  <c r="J115" i="5"/>
  <c r="R291" i="5"/>
  <c r="J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J91" i="5"/>
  <c r="R91" i="5"/>
  <c r="G91" i="5"/>
  <c r="H91" i="5"/>
  <c r="I91" i="5"/>
  <c r="F91" i="5"/>
  <c r="I147" i="5"/>
  <c r="R147" i="5"/>
  <c r="J3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J178"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J98" i="5"/>
  <c r="F98" i="5"/>
  <c r="H98" i="5"/>
  <c r="G98" i="5"/>
  <c r="G202" i="5"/>
  <c r="J202" i="5"/>
  <c r="I202" i="5"/>
  <c r="F202" i="5"/>
  <c r="R202" i="5"/>
  <c r="H202" i="5"/>
  <c r="I650" i="5"/>
  <c r="G850" i="5"/>
  <c r="H850" i="5"/>
  <c r="J850" i="5"/>
  <c r="I850" i="5"/>
  <c r="F850" i="5"/>
  <c r="R850" i="5"/>
  <c r="F1938" i="5"/>
  <c r="I2018" i="5"/>
  <c r="H2162" i="5"/>
  <c r="F2162" i="5"/>
  <c r="I2162" i="5"/>
  <c r="J2162" i="5"/>
  <c r="J114" i="5"/>
  <c r="G114" i="5"/>
  <c r="F114" i="5"/>
  <c r="R114" i="5"/>
  <c r="H114" i="5"/>
  <c r="I114" i="5"/>
  <c r="J1738" i="5"/>
  <c r="I1738" i="5"/>
  <c r="F1738" i="5"/>
  <c r="R1738" i="5"/>
  <c r="R2304" i="5"/>
  <c r="I2344" i="5"/>
  <c r="R1267" i="5"/>
  <c r="H1267" i="5"/>
  <c r="F1267" i="5"/>
  <c r="F1155" i="5"/>
  <c r="J1155" i="5"/>
  <c r="I1155" i="5"/>
  <c r="H1155" i="5"/>
  <c r="R1155" i="5"/>
  <c r="J1547" i="5"/>
  <c r="H1547" i="5"/>
  <c r="R1547" i="5"/>
  <c r="I1547" i="5"/>
  <c r="S64" i="5"/>
  <c r="S76" i="5"/>
  <c r="S87" i="5"/>
  <c r="S73" i="5"/>
  <c r="S71" i="5"/>
  <c r="S83" i="5"/>
  <c r="S66" i="5"/>
  <c r="S86" i="5"/>
  <c r="S57" i="5"/>
  <c r="S70" i="5"/>
  <c r="S58" i="5"/>
  <c r="S72" i="5"/>
  <c r="S91" i="5"/>
  <c r="F7" i="5"/>
  <c r="H7" i="5"/>
  <c r="R8" i="5"/>
  <c r="I8" i="5"/>
  <c r="S67" i="5"/>
  <c r="S59"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I11" i="5"/>
  <c r="H2234" i="5"/>
  <c r="H643" i="5"/>
  <c r="H131" i="5"/>
  <c r="J267" i="5"/>
  <c r="G1702" i="5"/>
  <c r="F1702" i="5"/>
  <c r="H1413" i="5"/>
  <c r="R1413" i="5"/>
  <c r="I1413" i="5"/>
  <c r="R2387" i="5"/>
  <c r="G2387" i="5"/>
  <c r="H2387" i="5"/>
  <c r="F2387" i="5"/>
  <c r="R2211" i="5"/>
  <c r="G2211" i="5"/>
  <c r="H2115" i="5"/>
  <c r="F2115" i="5"/>
  <c r="F1899" i="5"/>
  <c r="J1899" i="5"/>
  <c r="G995" i="5"/>
  <c r="J995" i="5"/>
  <c r="G707" i="5"/>
  <c r="F707" i="5"/>
  <c r="R707" i="5"/>
  <c r="H707" i="5"/>
  <c r="I707" i="5"/>
  <c r="H11" i="5"/>
  <c r="J643" i="5"/>
  <c r="H1198" i="5"/>
  <c r="R11"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H2113" i="5"/>
  <c r="I185" i="5"/>
  <c r="G1689" i="5"/>
  <c r="I188" i="5"/>
  <c r="H185" i="5"/>
  <c r="I65" i="5"/>
  <c r="J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J130"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J131"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R7" i="5"/>
  <c r="G7" i="5"/>
  <c r="I7"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G3" i="5"/>
  <c r="C19" i="3"/>
  <c r="B37" i="4"/>
  <c r="A22" i="6"/>
  <c r="B20" i="4"/>
  <c r="A11" i="6"/>
  <c r="B71" i="4"/>
  <c r="A49" i="6"/>
  <c r="B4" i="5"/>
  <c r="B10" i="4"/>
  <c r="A6" i="6"/>
  <c r="B22" i="4"/>
  <c r="A13" i="6"/>
  <c r="B4" i="4"/>
  <c r="B18" i="4"/>
  <c r="A10" i="6"/>
  <c r="B55" i="4"/>
  <c r="A37" i="6"/>
  <c r="B12" i="4"/>
  <c r="C15"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77" i="5"/>
  <c r="S169" i="5"/>
  <c r="S153" i="5"/>
  <c r="S145" i="5"/>
  <c r="S137" i="5"/>
  <c r="S121" i="5"/>
  <c r="S113" i="5"/>
  <c r="S105" i="5"/>
  <c r="S97" i="5"/>
  <c r="I13" i="5"/>
  <c r="H2018" i="5"/>
  <c r="H786" i="5"/>
  <c r="I626" i="5"/>
  <c r="R419" i="5"/>
  <c r="I1851" i="5"/>
  <c r="R1739" i="5"/>
  <c r="F859" i="5"/>
  <c r="F819" i="5"/>
  <c r="F787" i="5"/>
  <c r="J659" i="5"/>
  <c r="J1315" i="5"/>
  <c r="H1539" i="5"/>
  <c r="H635" i="5"/>
  <c r="J1019" i="5"/>
  <c r="F1850" i="5"/>
  <c r="F1746" i="5"/>
  <c r="R1402" i="5"/>
  <c r="J922" i="5"/>
  <c r="R1695" i="5"/>
  <c r="I2474" i="5"/>
  <c r="J1850" i="5"/>
  <c r="J266" i="5"/>
  <c r="H13" i="5"/>
  <c r="I10" i="5"/>
  <c r="F786" i="5"/>
  <c r="F419" i="5"/>
  <c r="R1115" i="5"/>
  <c r="R859" i="5"/>
  <c r="R819" i="5"/>
  <c r="R659" i="5"/>
  <c r="J1539" i="5"/>
  <c r="R1019" i="5"/>
  <c r="I579" i="5"/>
  <c r="J746" i="5"/>
  <c r="F682" i="5"/>
  <c r="J2274" i="5"/>
  <c r="F2034" i="5"/>
  <c r="J1882" i="5"/>
  <c r="I922" i="5"/>
  <c r="F1695" i="5"/>
  <c r="R1807" i="5"/>
  <c r="G1149" i="5"/>
  <c r="H1397" i="5"/>
  <c r="I1149" i="5"/>
  <c r="G13" i="5"/>
  <c r="H10"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R13"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G10" i="5"/>
  <c r="R10"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I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H826" i="5"/>
  <c r="R826" i="5"/>
  <c r="G826" i="5"/>
  <c r="G890" i="5"/>
  <c r="J890" i="5"/>
  <c r="F1034" i="5"/>
  <c r="H1034" i="5"/>
  <c r="G1034" i="5"/>
  <c r="R2218" i="5"/>
  <c r="F2218" i="5"/>
  <c r="I2218" i="5"/>
  <c r="G2218" i="5"/>
  <c r="H2458" i="5"/>
  <c r="R2458" i="5"/>
  <c r="G59" i="5"/>
  <c r="J59" i="5"/>
  <c r="G115" i="5"/>
  <c r="R115" i="5"/>
  <c r="G211" i="5"/>
  <c r="R211" i="5"/>
  <c r="J211" i="5"/>
  <c r="F211" i="5"/>
  <c r="G643" i="5"/>
  <c r="F643" i="5"/>
  <c r="J739" i="5"/>
  <c r="G739" i="5"/>
  <c r="G15" i="5"/>
  <c r="I15"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c r="B21" i="4"/>
  <c r="A12" i="6"/>
  <c r="B17" i="4"/>
  <c r="A9" i="6"/>
  <c r="B15" i="4"/>
  <c r="A7" i="6"/>
  <c r="B19" i="4"/>
  <c r="B25" i="4"/>
  <c r="A14" i="6"/>
  <c r="D2" i="4"/>
  <c r="B6" i="4"/>
  <c r="C21" i="3"/>
  <c r="B9" i="4"/>
  <c r="A5" i="6"/>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185" i="5"/>
  <c r="S633" i="5"/>
  <c r="R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J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J1862" i="5"/>
  <c r="F2067" i="5"/>
  <c r="R2067" i="5"/>
  <c r="G1886"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5" i="5"/>
  <c r="H1535" i="5"/>
  <c r="I1431" i="5"/>
  <c r="R1311" i="5"/>
  <c r="I1311" i="5"/>
  <c r="J791" i="5"/>
  <c r="H791" i="5"/>
  <c r="R791" i="5"/>
  <c r="G455" i="5"/>
  <c r="F455" i="5"/>
  <c r="I431" i="5"/>
  <c r="J431" i="5"/>
  <c r="F367" i="5"/>
  <c r="H367" i="5"/>
  <c r="R303" i="5"/>
  <c r="H103" i="5"/>
  <c r="J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129" i="5"/>
  <c r="S65" i="5"/>
  <c r="H243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J2437"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J191" i="5"/>
  <c r="G1279" i="5"/>
  <c r="H2319" i="5"/>
  <c r="G1159" i="5"/>
  <c r="S1945" i="5"/>
  <c r="G2119" i="5"/>
  <c r="R82" i="5"/>
  <c r="S1865" i="5"/>
  <c r="I311" i="5"/>
  <c r="J127" i="5"/>
  <c r="H88" i="5"/>
  <c r="S1129" i="5"/>
  <c r="I80" i="5"/>
  <c r="J1279" i="5"/>
  <c r="F2263" i="5"/>
  <c r="S2241" i="5"/>
  <c r="S2001" i="5"/>
  <c r="G1070" i="5"/>
  <c r="I1070" i="5"/>
  <c r="I1385" i="5"/>
  <c r="J1385" i="5"/>
  <c r="J1734" i="5"/>
  <c r="J82"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G1286" i="5"/>
  <c r="S2320" i="5"/>
  <c r="J2257" i="5"/>
  <c r="H2257" i="5"/>
  <c r="I2448" i="5"/>
  <c r="G2456" i="5"/>
  <c r="G1459" i="5"/>
  <c r="G1760" i="5"/>
  <c r="H1354" i="5"/>
  <c r="R2002" i="5"/>
  <c r="G2002" i="5"/>
  <c r="G147" i="5"/>
  <c r="G1379" i="5"/>
  <c r="J1410" i="5"/>
  <c r="J1775" i="5"/>
  <c r="G979" i="5"/>
  <c r="J1267" i="5"/>
  <c r="I2304" i="5"/>
  <c r="H1754" i="5"/>
  <c r="J923" i="5"/>
  <c r="J675" i="5"/>
  <c r="J147"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J226"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332" i="5"/>
  <c r="J1245" i="5"/>
  <c r="H1470" i="5"/>
  <c r="J2372" i="5"/>
  <c r="J1506" i="5"/>
  <c r="G332" i="5"/>
  <c r="G2092" i="5"/>
  <c r="G204" i="5"/>
  <c r="G45" i="5"/>
  <c r="G1012" i="5"/>
  <c r="G1092" i="5"/>
  <c r="G660" i="5"/>
  <c r="G516" i="5"/>
  <c r="G844" i="5"/>
  <c r="G53" i="5"/>
  <c r="G652" i="5"/>
  <c r="G980" i="5"/>
  <c r="G540" i="5"/>
  <c r="D6" i="6"/>
  <c r="D23" i="6"/>
  <c r="D5" i="6"/>
  <c r="H14" i="5"/>
  <c r="R14" i="5"/>
  <c r="G8"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5" i="5"/>
  <c r="F15" i="5"/>
  <c r="H15"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H8" i="5"/>
  <c r="G14"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F8" i="5"/>
  <c r="I14"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4" i="5"/>
  <c r="I979" i="5"/>
  <c r="R786" i="5"/>
  <c r="R1978" i="5"/>
  <c r="F762" i="5"/>
  <c r="F1283" i="5"/>
  <c r="J1139" i="5"/>
  <c r="R1107"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9"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B57" i="4"/>
  <c r="A39" i="6"/>
  <c r="B63" i="4"/>
  <c r="A44" i="6"/>
  <c r="D16" i="6"/>
  <c r="K61" i="6"/>
  <c r="B75" i="4"/>
  <c r="A53" i="6"/>
  <c r="I2361" i="5"/>
  <c r="H2361" i="5"/>
  <c r="J2361" i="5"/>
  <c r="C25" i="6"/>
  <c r="R1617" i="5"/>
  <c r="H1617" i="5"/>
  <c r="I1617" i="5"/>
  <c r="J1617" i="5"/>
  <c r="F1617" i="5"/>
  <c r="C31" i="6"/>
  <c r="I1956" i="5"/>
  <c r="I2330" i="5"/>
  <c r="D24" i="6"/>
  <c r="C21" i="6"/>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G368" i="5"/>
  <c r="J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J200" i="5"/>
  <c r="G248" i="5"/>
  <c r="R312" i="5"/>
  <c r="H312" i="5"/>
  <c r="F312" i="5"/>
  <c r="I312" i="5"/>
  <c r="J312" i="5"/>
  <c r="J376"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J352" i="5"/>
  <c r="F352" i="5"/>
  <c r="I352" i="5"/>
  <c r="G352" i="5"/>
  <c r="R352" i="5"/>
  <c r="H352" i="5"/>
  <c r="H384" i="5"/>
  <c r="J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G16" i="5"/>
  <c r="I16" i="5"/>
  <c r="F16" i="5"/>
  <c r="R16" i="5"/>
  <c r="H16"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G231" i="5"/>
  <c r="R231" i="5"/>
  <c r="I231" i="5"/>
  <c r="H231" i="5"/>
  <c r="F231" i="5"/>
  <c r="J231" i="5"/>
  <c r="J295" i="5"/>
  <c r="H295" i="5"/>
  <c r="I295" i="5"/>
  <c r="F295" i="5"/>
  <c r="R295" i="5"/>
  <c r="G295" i="5"/>
  <c r="H343" i="5"/>
  <c r="F343" i="5"/>
  <c r="R343" i="5"/>
  <c r="I343" i="5"/>
  <c r="J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J391" i="5"/>
  <c r="H391" i="5"/>
  <c r="I391" i="5"/>
  <c r="G391" i="5"/>
  <c r="H751" i="5"/>
  <c r="R751" i="5"/>
  <c r="J751" i="5"/>
  <c r="G751" i="5"/>
  <c r="I751" i="5"/>
  <c r="I999" i="5"/>
  <c r="R999" i="5"/>
  <c r="G999" i="5"/>
  <c r="F999" i="5"/>
  <c r="J999" i="5"/>
  <c r="H999" i="5"/>
  <c r="H24" i="5"/>
  <c r="I24" i="5"/>
  <c r="F24" i="5"/>
  <c r="R24"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J167"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J212" i="5"/>
  <c r="H316" i="5"/>
  <c r="G316" i="5"/>
  <c r="J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J220" i="5"/>
  <c r="I220" i="5"/>
  <c r="G220" i="5"/>
  <c r="F484" i="5"/>
  <c r="J484" i="5"/>
  <c r="I484" i="5"/>
  <c r="G484" i="5"/>
  <c r="R484" i="5"/>
  <c r="H484" i="5"/>
  <c r="R21" i="5"/>
  <c r="H21" i="5"/>
  <c r="I21" i="5"/>
  <c r="G21" i="5"/>
  <c r="F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J364" i="5"/>
  <c r="F364" i="5"/>
  <c r="H364" i="5"/>
  <c r="I892" i="5"/>
  <c r="F892" i="5"/>
  <c r="R892" i="5"/>
  <c r="H892" i="5"/>
  <c r="G892" i="5"/>
  <c r="J892" i="5"/>
  <c r="F668" i="5"/>
  <c r="R668" i="5"/>
  <c r="J668" i="5"/>
  <c r="H668" i="5"/>
  <c r="I668" i="5"/>
  <c r="G668" i="5"/>
  <c r="H1092" i="5"/>
  <c r="F1092" i="5"/>
  <c r="I1092" i="5"/>
  <c r="R1092" i="5"/>
  <c r="J1092" i="5"/>
  <c r="R284" i="5"/>
  <c r="I284" i="5"/>
  <c r="F284" i="5"/>
  <c r="G284" i="5"/>
  <c r="H284" i="5"/>
  <c r="J284" i="5"/>
  <c r="H1388" i="5"/>
  <c r="F1388" i="5"/>
  <c r="J1388" i="5"/>
  <c r="I1388" i="5"/>
  <c r="G1388" i="5"/>
  <c r="R1388" i="5"/>
  <c r="H2148" i="5"/>
  <c r="R2148" i="5"/>
  <c r="F2148" i="5"/>
  <c r="I2148" i="5"/>
  <c r="G2148" i="5"/>
  <c r="J2148"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J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J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C5" i="6"/>
  <c r="F2468" i="5"/>
  <c r="G2468" i="5"/>
  <c r="H2468" i="5"/>
  <c r="J2468" i="5"/>
  <c r="I2468" i="5"/>
  <c r="R2468" i="5"/>
  <c r="J2141" i="5"/>
  <c r="I2141" i="5"/>
  <c r="G2141" i="5"/>
  <c r="H2141" i="5"/>
  <c r="F2141" i="5"/>
  <c r="R2141" i="5"/>
  <c r="I2412" i="5"/>
  <c r="J2412" i="5"/>
  <c r="R2412" i="5"/>
  <c r="H2412" i="5"/>
  <c r="F2412"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D16" authorId="0" shapeId="0" xr:uid="{AF594CCC-1221-4A12-90E9-E1A9D47EF823}">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D20" authorId="0" shapeId="0" xr:uid="{8DF6EBDF-99D4-480C-9964-EFFA3B3C78D1}">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<sst xmlns="http://schemas.openxmlformats.org/spreadsheetml/2006/main" count="23084" uniqueCount="19213">
  <si>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</si>
  <si>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</si>
  <si>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</si>
  <si>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</si>
  <si>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</si>
  <si>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</si>
  <si>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</si>
  <si>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</si>
  <si>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</si>
  <si>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</si>
  <si>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</si>
  <si>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</si>
  <si>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</si>
  <si>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</si>
  <si>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</si>
  <si>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</si>
  <si>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</si>
  <si>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</si>
  <si>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</si>
  <si>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</si>
  <si>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</si>
  <si>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</si>
  <si>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</si>
  <si>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</si>
  <si>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</si>
  <si>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</si>
  <si>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</si>
  <si>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</si>
  <si>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</si>
  <si>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</si>
  <si>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</si>
  <si>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</si>
  <si>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</si>
  <si>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</si>
  <si>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</si>
  <si>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</si>
  <si>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</si>
  <si>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</si>
  <si>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</si>
  <si>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</si>
  <si>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</si>
  <si>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</si>
  <si>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</si>
  <si>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</si>
  <si>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</si>
  <si>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</si>
  <si>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</si>
  <si>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</si>
  <si>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</si>
  <si>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</si>
  <si>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</si>
  <si>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</si>
  <si>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</si>
  <si>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</si>
  <si>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</si>
  <si>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</si>
  <si>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</si>
  <si>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</si>
  <si>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</si>
  <si>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</si>
  <si>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</si>
  <si>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</si>
  <si>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</si>
  <si>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</si>
  <si>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</si>
  <si>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</si>
  <si>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</si>
  <si>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</si>
  <si>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</si>
  <si>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</si>
  <si>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</si>
  <si>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</si>
  <si>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</si>
  <si>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</si>
  <si>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</si>
  <si>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</si>
  <si>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</si>
  <si>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</si>
  <si>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</si>
  <si>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</si>
  <si>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</si>
  <si>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</si>
  <si>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</si>
  <si>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</si>
  <si>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</si>
  <si>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</si>
  <si>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</si>
  <si>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</si>
  <si>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</si>
  <si>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</si>
  <si>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</si>
  <si>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</si>
  <si>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</si>
  <si>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</si>
  <si>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</si>
  <si>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</si>
  <si>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</si>
  <si>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</si>
  <si>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</si>
  <si>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</si>
  <si>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</si>
  <si>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</si>
  <si>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</si>
  <si>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</si>
  <si>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</si>
  <si>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</si>
  <si>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</si>
  <si>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</si>
  <si>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</si>
  <si>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</si>
  <si>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</si>
  <si>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</si>
  <si>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</si>
  <si>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</si>
  <si>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</si>
  <si>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</si>
  <si>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</si>
  <si>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</si>
  <si>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</si>
  <si>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</si>
  <si>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</si>
  <si>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</si>
  <si>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</si>
  <si>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</si>
  <si>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</si>
  <si>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</si>
  <si>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</si>
  <si>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</si>
  <si>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</si>
  <si>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</si>
  <si>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</si>
  <si>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</si>
  <si>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</si>
  <si>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</si>
  <si>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</si>
  <si>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</si>
  <si>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</si>
  <si>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</si>
  <si>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</si>
  <si>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</si>
  <si>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</si>
  <si>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</si>
  <si>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</si>
  <si>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</si>
  <si>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</si>
  <si>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</si>
  <si>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</si>
  <si>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</si>
  <si>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</si>
  <si>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</si>
  <si>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</si>
  <si>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</si>
  <si>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</si>
  <si>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</si>
  <si>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</si>
  <si>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</si>
  <si>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</si>
  <si>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</si>
  <si>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</si>
  <si>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</si>
  <si>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</si>
  <si>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</si>
  <si>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</si>
  <si>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</si>
  <si>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</si>
  <si>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</si>
  <si>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</si>
  <si>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</si>
  <si>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</si>
  <si>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</si>
  <si>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</si>
  <si>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</si>
  <si>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</si>
  <si>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</si>
  <si>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</si>
  <si>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</si>
  <si>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</si>
  <si>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</si>
  <si>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</si>
  <si>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</si>
  <si>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</si>
  <si>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</si>
  <si>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</si>
  <si>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</si>
  <si>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</si>
  <si>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</si>
  <si>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</si>
  <si>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</si>
  <si>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</si>
  <si>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</si>
  <si>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</si>
  <si>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</si>
  <si>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</si>
  <si>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</si>
  <si>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</si>
  <si>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</si>
  <si>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</si>
  <si>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</si>
  <si>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</si>
  <si>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</si>
  <si>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</si>
  <si>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</si>
  <si>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</si>
  <si>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</si>
  <si>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</si>
  <si>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</si>
  <si>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</si>
  <si>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</si>
  <si>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</si>
  <si>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</si>
  <si>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</si>
  <si>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</si>
  <si>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</si>
  <si>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</si>
  <si>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</si>
  <si>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</si>
  <si>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</si>
  <si>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</si>
  <si>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</si>
  <si>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</si>
  <si>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</si>
  <si>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</si>
  <si>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</si>
  <si>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</si>
  <si>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</si>
  <si>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</si>
  <si>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</si>
  <si>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</si>
  <si>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</si>
  <si>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</si>
  <si>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</si>
  <si>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</si>
  <si>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</si>
  <si>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</si>
  <si>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</si>
  <si>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</si>
  <si>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</si>
  <si>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</si>
  <si>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</si>
  <si>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</si>
  <si>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</si>
  <si>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</si>
  <si>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</si>
  <si>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</si>
  <si>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</si>
  <si>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</si>
  <si>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</si>
  <si>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</si>
  <si>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</si>
  <si>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</si>
  <si>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</si>
  <si>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</si>
  <si>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</si>
  <si>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</si>
  <si>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</si>
  <si>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</si>
  <si>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</si>
  <si>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</si>
  <si>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</si>
  <si>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</si>
  <si>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</si>
  <si>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</si>
  <si>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</si>
  <si>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</si>
  <si>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</si>
  <si>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</si>
  <si>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</si>
  <si>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</si>
  <si>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</si>
  <si>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</si>
  <si>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</si>
  <si>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</si>
  <si>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</si>
  <si>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</si>
  <si>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</si>
  <si>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</si>
  <si>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</si>
  <si>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</si>
  <si>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</si>
  <si>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</si>
  <si>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</si>
  <si>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</si>
  <si>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</si>
  <si>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</si>
  <si>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</si>
  <si>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</si>
  <si>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</si>
  <si>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</si>
  <si>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</si>
  <si>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</si>
  <si>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</si>
  <si>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</si>
  <si>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</si>
  <si>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</si>
  <si>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</si>
  <si>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</si>
  <si>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</si>
  <si>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</si>
  <si>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</si>
  <si>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</si>
  <si>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</si>
  <si>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</si>
  <si>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</si>
  <si>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</si>
  <si>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</si>
  <si>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</si>
  <si>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</si>
  <si>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</si>
  <si>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</si>
  <si>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</si>
  <si>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</si>
  <si>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</si>
  <si>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</si>
  <si>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</si>
  <si>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</si>
  <si>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</si>
  <si>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</si>
  <si>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</si>
  <si>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</si>
  <si>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</si>
  <si>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</si>
  <si>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</si>
  <si>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</si>
  <si>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</si>
  <si>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</si>
  <si>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</si>
  <si>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</si>
  <si>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</si>
  <si>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</si>
  <si>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</si>
  <si>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</si>
  <si>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</si>
  <si>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</si>
  <si>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</si>
  <si>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</si>
  <si>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</si>
  <si>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</si>
  <si>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</si>
  <si>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</si>
  <si>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</si>
  <si>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</si>
  <si>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</si>
  <si>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</si>
  <si>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</si>
  <si>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</si>
  <si>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</si>
  <si>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</si>
  <si>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</si>
  <si>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</si>
  <si>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</si>
  <si>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</si>
  <si>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</si>
  <si>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</si>
  <si>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</si>
  <si>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</si>
  <si>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</si>
  <si>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</si>
  <si>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</si>
  <si>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</si>
  <si>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</si>
  <si>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</si>
  <si>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</si>
  <si>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</si>
  <si>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</si>
  <si>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</si>
  <si>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</si>
  <si>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</si>
  <si>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</si>
  <si>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</si>
  <si>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</si>
  <si>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</si>
  <si>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</si>
  <si>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</si>
  <si>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</si>
  <si>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</si>
  <si>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</si>
  <si>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</si>
  <si>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</si>
  <si>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</si>
  <si>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</si>
  <si>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</si>
  <si>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</si>
  <si>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</si>
  <si>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</si>
  <si>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</si>
  <si>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</si>
  <si>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</si>
  <si>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</si>
  <si>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</si>
  <si>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</si>
  <si>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</si>
  <si>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</si>
  <si>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</si>
  <si>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</si>
  <si>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</si>
  <si>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</si>
  <si>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</si>
  <si>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</si>
  <si>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</si>
  <si>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</si>
  <si>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</si>
  <si>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</si>
  <si>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</si>
  <si>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</si>
  <si>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</si>
  <si>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</si>
  <si>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</si>
  <si>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</si>
  <si>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</si>
  <si>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</si>
  <si>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</si>
  <si>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</si>
  <si>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</si>
  <si>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</si>
  <si>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</si>
  <si>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</si>
  <si>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</si>
  <si>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</si>
  <si>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</si>
  <si>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</si>
  <si>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</si>
  <si>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</si>
  <si>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</si>
  <si>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</si>
  <si>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</si>
  <si>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</si>
  <si>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</si>
  <si>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</si>
  <si>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</si>
  <si>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</si>
  <si>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</si>
  <si>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</si>
  <si>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</si>
  <si>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</si>
  <si>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</si>
  <si>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</si>
  <si>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</si>
  <si>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</si>
  <si>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</si>
  <si>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</si>
  <si>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</si>
  <si>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</si>
  <si>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</si>
  <si>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</si>
  <si>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</si>
  <si>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</si>
  <si>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</si>
  <si>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</si>
  <si>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</si>
  <si>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</si>
  <si>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</si>
  <si>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</si>
  <si>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</si>
  <si>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</si>
  <si>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</si>
  <si>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</si>
  <si>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</si>
  <si>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</si>
  <si>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</si>
  <si>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</si>
  <si>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</si>
  <si>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</si>
  <si>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</si>
  <si>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</si>
  <si>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</si>
  <si>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</si>
  <si>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</si>
  <si>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</si>
  <si>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</si>
  <si>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</si>
  <si>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</si>
  <si>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</si>
  <si>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</si>
  <si>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</si>
  <si>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</si>
  <si>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</si>
  <si>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</si>
  <si>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</si>
  <si>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</si>
  <si>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</si>
  <si>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</si>
  <si>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</si>
  <si>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</si>
  <si>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</si>
  <si>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</si>
  <si>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</si>
  <si>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</si>
  <si>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</si>
  <si>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</si>
  <si>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</si>
  <si>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</si>
  <si>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</si>
  <si>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</si>
  <si>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</si>
  <si>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</si>
  <si>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</si>
  <si>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</si>
  <si>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</si>
  <si>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</si>
  <si>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</si>
  <si>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</si>
  <si>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</si>
  <si>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</si>
  <si>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</si>
  <si>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</si>
  <si>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</si>
  <si>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</si>
  <si>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</si>
  <si>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</si>
  <si>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</si>
  <si>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</si>
  <si>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</si>
  <si>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</si>
  <si>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</si>
  <si>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</si>
  <si>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</si>
  <si>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</si>
  <si>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</si>
  <si>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</si>
  <si>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</si>
  <si>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</si>
  <si>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</si>
  <si>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</si>
  <si>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</si>
  <si>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</si>
  <si>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</si>
  <si>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</si>
  <si>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</si>
  <si>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</si>
  <si>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</si>
  <si>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</si>
  <si>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</si>
  <si>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</si>
  <si>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</si>
  <si>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</si>
  <si>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</si>
  <si>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</si>
  <si>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</si>
  <si>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</si>
  <si>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</si>
  <si>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</si>
  <si>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</si>
  <si>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</si>
  <si>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</si>
  <si>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</si>
  <si>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</si>
  <si>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</si>
  <si>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</si>
  <si>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</si>
  <si>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</si>
  <si>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</si>
  <si>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</si>
  <si>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</si>
  <si>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</si>
  <si>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</si>
  <si>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</si>
  <si>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</si>
  <si>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</si>
  <si>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</si>
  <si>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</si>
  <si>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</si>
  <si>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</si>
  <si>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</si>
  <si>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</si>
  <si>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</si>
  <si>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</si>
  <si>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</si>
  <si>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</si>
  <si>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</si>
  <si>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</si>
  <si>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</si>
  <si>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</si>
  <si>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</si>
  <si>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</si>
  <si>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</si>
  <si>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</si>
  <si>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</si>
  <si>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</si>
  <si>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</si>
  <si>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</si>
  <si>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</si>
  <si>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</si>
  <si>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</si>
  <si>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</si>
  <si>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</si>
  <si>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</si>
  <si>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</si>
  <si>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</si>
  <si>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</si>
  <si>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</si>
  <si>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</si>
  <si>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</si>
  <si>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</si>
  <si>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</si>
  <si>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</si>
  <si>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</si>
  <si>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</si>
  <si>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</si>
  <si>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</si>
  <si>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</si>
  <si>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</si>
  <si>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</si>
  <si>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</si>
  <si>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</si>
  <si>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</si>
  <si>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</si>
  <si>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</si>
  <si>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</si>
  <si>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</si>
  <si>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</si>
  <si>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</si>
  <si>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</si>
  <si>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</si>
  <si>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</si>
  <si>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</si>
  <si>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</si>
  <si>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</si>
  <si>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</si>
  <si>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</si>
  <si>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</si>
  <si>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</si>
  <si>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</si>
  <si>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</si>
  <si>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</si>
  <si>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</si>
  <si>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</si>
  <si>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</si>
  <si>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</si>
  <si>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</si>
  <si>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</si>
  <si>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</si>
  <si>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</si>
  <si>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</si>
  <si>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</si>
  <si>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</si>
  <si>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</si>
  <si>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</si>
  <si>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</si>
  <si>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</si>
  <si>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</si>
  <si>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</si>
  <si>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</si>
  <si>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</si>
  <si>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</si>
  <si>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</si>
  <si>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</si>
  <si>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</si>
  <si>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</si>
  <si>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</si>
  <si>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</si>
  <si>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</si>
  <si>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</si>
  <si>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</si>
  <si>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</si>
  <si>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</si>
  <si>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</si>
  <si>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</si>
  <si>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</si>
  <si>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</si>
  <si>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</si>
  <si>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</si>
  <si>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</si>
  <si>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</si>
  <si>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</si>
  <si>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</si>
  <si>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</si>
  <si>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</si>
  <si>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</si>
  <si>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</si>
  <si>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</si>
  <si>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</si>
  <si>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</si>
  <si>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</si>
  <si>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</si>
  <si>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</si>
  <si>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</si>
  <si>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</si>
  <si>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</si>
  <si>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</si>
  <si>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</si>
  <si>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</si>
  <si>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</si>
  <si>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</si>
  <si>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</si>
  <si>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</si>
  <si>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</si>
  <si>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</si>
  <si>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</si>
  <si>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</si>
  <si>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</si>
  <si>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</si>
  <si>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</si>
  <si>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</si>
  <si>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</si>
  <si>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</si>
  <si>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</si>
  <si>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</si>
  <si>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</si>
  <si>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</si>
  <si>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</si>
  <si>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</si>
  <si>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</si>
  <si>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</si>
  <si>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</si>
  <si>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</si>
  <si>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</si>
  <si>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</si>
  <si>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</si>
  <si>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</si>
  <si>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</si>
  <si>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</si>
  <si>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</si>
  <si>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</si>
  <si>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</si>
  <si>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</si>
  <si>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</si>
  <si>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</si>
  <si>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</si>
  <si>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</si>
  <si>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</si>
  <si>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</si>
  <si>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</si>
  <si>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</si>
  <si>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</si>
  <si>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</si>
  <si>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</si>
  <si>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</si>
  <si>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</si>
  <si>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</si>
  <si>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</si>
  <si>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</si>
  <si>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</si>
  <si>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</si>
  <si>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</si>
  <si>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</si>
  <si>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</si>
  <si>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</si>
  <si>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</si>
  <si>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</si>
  <si>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</si>
  <si>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</si>
  <si>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</si>
  <si>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</si>
  <si>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</si>
  <si>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</si>
  <si>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</si>
  <si>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</si>
  <si>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</si>
  <si>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</si>
  <si>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</si>
  <si>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</si>
  <si>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</si>
  <si>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</si>
  <si>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</si>
  <si>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</si>
  <si>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</si>
  <si>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</si>
  <si>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</si>
  <si>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</si>
  <si>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</si>
  <si>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</si>
  <si>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</si>
  <si>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</si>
  <si>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</si>
  <si>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</si>
  <si>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</si>
  <si>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</si>
  <si>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</si>
  <si>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</si>
  <si>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</si>
  <si>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</si>
  <si>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</si>
  <si>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</si>
  <si>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</si>
  <si>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</si>
  <si>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</si>
  <si>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</si>
  <si>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</si>
  <si>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</si>
  <si>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</si>
  <si>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</si>
  <si>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</si>
  <si>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</si>
  <si>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</si>
  <si>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</si>
  <si>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</si>
  <si>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</si>
  <si>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</si>
  <si>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</si>
  <si>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</si>
  <si>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</si>
  <si>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</si>
  <si>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</si>
  <si>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</si>
  <si>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</si>
  <si>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</si>
  <si>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</si>
  <si>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</si>
  <si>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</si>
  <si>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</si>
  <si>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</si>
  <si>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</si>
  <si>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</si>
  <si>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</si>
  <si>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</si>
  <si>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</si>
  <si>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</si>
  <si>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</si>
  <si>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</si>
  <si>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</si>
  <si>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</si>
  <si>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</si>
  <si>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</si>
  <si>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</si>
  <si>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</si>
  <si>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</si>
  <si>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</si>
  <si>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</si>
  <si>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</si>
  <si>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</si>
  <si>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</si>
  <si>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</si>
  <si>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</si>
  <si>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</si>
  <si>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</si>
  <si>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</si>
  <si>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</si>
  <si>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</si>
  <si>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</si>
  <si>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</si>
  <si>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</si>
  <si>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</si>
  <si>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</si>
  <si>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</si>
  <si>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</si>
  <si>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</si>
  <si>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</si>
  <si>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</si>
  <si>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</si>
  <si>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</si>
  <si>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</si>
  <si>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</si>
  <si>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</si>
  <si>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</si>
  <si>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</si>
  <si>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</si>
  <si>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</si>
  <si>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</si>
  <si>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</si>
  <si>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</si>
  <si>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</si>
  <si>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</si>
  <si>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</si>
  <si>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</si>
  <si>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</si>
  <si>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</si>
  <si>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</si>
  <si>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</si>
  <si>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</si>
  <si>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</si>
  <si>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</si>
  <si>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</si>
  <si>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</si>
  <si>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</si>
  <si>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</si>
  <si>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</si>
  <si>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</si>
  <si>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</si>
  <si>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</si>
  <si>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</si>
  <si>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</si>
  <si>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</si>
  <si>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</si>
  <si>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</si>
  <si>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</si>
  <si>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</si>
  <si>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</si>
  <si>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</si>
  <si>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</si>
  <si>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</si>
  <si>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</si>
  <si>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</si>
  <si>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</si>
  <si>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</si>
  <si>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</si>
  <si>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</si>
  <si>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</si>
  <si>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</si>
  <si>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</si>
  <si>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</si>
  <si>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</si>
  <si>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</si>
  <si>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</si>
  <si>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</si>
  <si>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</si>
  <si>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</si>
  <si>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</si>
  <si>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</si>
  <si>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</si>
  <si>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</si>
  <si>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</si>
  <si>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</si>
  <si>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</si>
  <si>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</si>
  <si>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</si>
  <si>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</si>
  <si>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</si>
  <si>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</si>
  <si>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</si>
  <si>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</si>
  <si>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</si>
  <si>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</si>
  <si>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</si>
  <si>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</si>
  <si>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</si>
  <si>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</si>
  <si>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</si>
  <si>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</si>
  <si>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</si>
  <si>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</si>
  <si>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</si>
  <si>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</si>
  <si>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</si>
  <si>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</si>
  <si>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</si>
  <si>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</si>
  <si>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</si>
  <si>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</si>
  <si>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</si>
  <si>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</si>
  <si>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</si>
  <si>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</si>
  <si>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</si>
  <si>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</si>
  <si>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</si>
  <si>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</si>
  <si>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</si>
  <si>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</si>
  <si>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</si>
  <si>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</si>
  <si>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</si>
  <si>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</si>
  <si>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</si>
  <si>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</si>
  <si>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</si>
  <si>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</si>
  <si>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</si>
  <si>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</si>
  <si>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</si>
  <si>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</si>
  <si>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</si>
  <si>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</si>
  <si>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</si>
  <si>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</si>
  <si>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</si>
  <si>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</si>
  <si>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</si>
  <si>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</si>
  <si>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</si>
  <si>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</si>
  <si>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</si>
  <si>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</si>
  <si>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</si>
  <si>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</si>
  <si>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</si>
  <si>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</si>
  <si>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</si>
  <si>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</si>
  <si>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</si>
  <si>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</si>
  <si>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</si>
  <si>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</si>
  <si>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</si>
  <si>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</si>
  <si>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</si>
  <si>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</si>
  <si>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</si>
  <si>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</si>
  <si>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</si>
  <si>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</si>
  <si>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</si>
  <si>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</si>
  <si>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</si>
  <si>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</si>
  <si>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</si>
  <si>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</si>
  <si>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</si>
  <si>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</si>
  <si>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</si>
  <si>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</si>
  <si>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</si>
  <si>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</si>
  <si>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</si>
  <si>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</si>
  <si>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</si>
  <si>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</si>
  <si>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</si>
  <si>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</si>
  <si>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</si>
  <si>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</si>
  <si>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</si>
  <si>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</si>
  <si>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</si>
  <si>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</si>
  <si>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</si>
  <si>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</si>
  <si>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</si>
  <si>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</si>
  <si>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</si>
  <si>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</si>
  <si>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</si>
  <si>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</si>
  <si>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</si>
  <si>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</si>
  <si>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</si>
  <si>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</si>
  <si>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</si>
  <si>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</si>
  <si>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</si>
  <si>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</si>
  <si>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</si>
  <si>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</si>
  <si>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</si>
  <si>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</si>
  <si>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</si>
  <si>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</si>
  <si>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</si>
  <si>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</si>
  <si>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</si>
  <si>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</si>
  <si>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</si>
  <si>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</si>
  <si>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</si>
  <si>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</si>
  <si>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</si>
  <si>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</si>
  <si>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</si>
  <si>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</si>
  <si>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</si>
  <si>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</si>
  <si>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</si>
  <si>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</si>
  <si>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</si>
  <si>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</si>
  <si>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</si>
  <si>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</si>
  <si>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</si>
  <si>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</si>
  <si>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</si>
  <si>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</si>
  <si>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</si>
  <si>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</si>
  <si>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</si>
  <si>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</si>
  <si>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</si>
  <si>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</si>
  <si>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</si>
  <si>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</si>
  <si>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</si>
  <si>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</si>
  <si>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</si>
  <si>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</si>
  <si>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</si>
  <si>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</si>
  <si>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</si>
  <si>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</si>
  <si>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</si>
  <si>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</si>
  <si>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</si>
  <si>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</si>
  <si>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</si>
  <si>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</si>
  <si>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</si>
  <si>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</si>
  <si>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</si>
  <si>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</si>
  <si>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</si>
  <si>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</si>
  <si>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</si>
  <si>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</si>
  <si>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</si>
  <si>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</si>
  <si>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</si>
  <si>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</si>
  <si>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</si>
  <si>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</si>
  <si>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</si>
  <si>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</si>
  <si>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</si>
  <si>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</si>
  <si>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</si>
  <si>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</si>
  <si>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</si>
  <si>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</si>
  <si>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</si>
  <si>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</si>
  <si>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</si>
  <si>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</si>
  <si>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</si>
  <si>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</si>
  <si>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</si>
  <si>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</si>
  <si>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</si>
  <si>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</si>
  <si>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</si>
  <si>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</si>
  <si>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</si>
  <si>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</si>
  <si>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</si>
  <si>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</si>
  <si>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</si>
  <si>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</si>
  <si>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</si>
  <si>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</si>
  <si>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</si>
  <si>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</si>
  <si>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</si>
  <si>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</si>
  <si>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</si>
  <si>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</si>
  <si>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</si>
  <si>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</si>
  <si>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</si>
  <si>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</si>
  <si>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</si>
  <si>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</si>
  <si>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</si>
  <si>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</si>
  <si>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</si>
  <si>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</si>
  <si>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</si>
  <si>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</si>
  <si>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</si>
  <si>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</si>
  <si>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</si>
  <si>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</si>
  <si>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</si>
  <si>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</si>
  <si>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</si>
  <si>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</si>
  <si>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</si>
  <si>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</si>
  <si>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</si>
  <si>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</si>
  <si>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</si>
  <si>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</si>
  <si>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</si>
  <si>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</si>
  <si>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</si>
  <si>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</si>
  <si>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</si>
  <si>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</si>
  <si>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</si>
  <si>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</si>
  <si>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</si>
  <si>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</si>
  <si>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</si>
  <si>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</si>
  <si>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</si>
  <si>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</si>
  <si>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</si>
  <si>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</si>
  <si>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</si>
  <si>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</si>
  <si>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</si>
  <si>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</si>
  <si>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</si>
  <si>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</si>
  <si>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</si>
  <si>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</si>
  <si>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</si>
  <si>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</si>
  <si>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</si>
  <si>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</si>
  <si>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</si>
  <si>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</si>
  <si>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</si>
  <si>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</si>
  <si>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</si>
  <si>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</si>
  <si>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</si>
  <si>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</si>
  <si>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</si>
  <si>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</si>
  <si>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</si>
  <si>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</si>
  <si>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</si>
  <si>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</si>
  <si>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</si>
  <si>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</si>
  <si>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</si>
  <si>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</si>
  <si>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</si>
  <si>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</si>
  <si>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</si>
  <si>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</si>
  <si>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</si>
  <si>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</si>
  <si>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</si>
  <si>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</si>
  <si>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</si>
  <si>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</si>
  <si>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</si>
  <si>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</si>
  <si>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</si>
  <si>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</si>
  <si>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</si>
  <si>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</si>
  <si>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</si>
  <si>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</si>
  <si>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</si>
  <si>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</si>
  <si>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</si>
  <si>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</si>
  <si>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</si>
  <si>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</si>
  <si>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</si>
  <si>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</si>
  <si>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</si>
  <si>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</si>
  <si>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</si>
  <si>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</si>
  <si>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</si>
  <si>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</si>
  <si>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</si>
  <si>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</si>
  <si>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</si>
  <si>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</si>
  <si>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</si>
  <si>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</si>
  <si>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</si>
  <si>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</si>
  <si>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</si>
  <si>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</si>
  <si>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</si>
  <si>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</si>
  <si>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</si>
  <si>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</si>
  <si>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</si>
  <si>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</si>
  <si>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</si>
  <si>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</si>
  <si>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</si>
  <si>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</si>
  <si>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</si>
  <si>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</si>
  <si>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</si>
  <si>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</si>
  <si>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</si>
  <si>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</si>
  <si>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</si>
  <si>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</si>
  <si>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</si>
  <si>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</si>
  <si>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</si>
  <si>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</si>
  <si>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</si>
  <si>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</si>
  <si>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</si>
  <si>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</si>
  <si>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</si>
  <si>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</si>
  <si>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</si>
  <si>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</si>
  <si>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</si>
  <si>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</si>
  <si>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</si>
  <si>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</si>
  <si>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</si>
  <si>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</si>
  <si>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</si>
  <si>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</si>
  <si>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</si>
  <si>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</si>
  <si>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</si>
  <si>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</si>
  <si>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</si>
  <si>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</si>
  <si>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</si>
  <si>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</si>
  <si>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</si>
  <si>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</si>
  <si>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</si>
  <si>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</si>
  <si>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</si>
  <si>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</si>
  <si>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</si>
  <si>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</si>
  <si>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</si>
  <si>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</si>
  <si>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</si>
  <si>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</si>
  <si>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</si>
  <si>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</si>
  <si>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</si>
  <si>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</si>
  <si>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</si>
  <si>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</si>
  <si>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</si>
  <si>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</si>
  <si>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</si>
  <si>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</si>
  <si>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</si>
  <si>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</si>
  <si>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</si>
  <si>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</si>
  <si>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</si>
  <si>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</si>
  <si>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</si>
  <si>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</si>
  <si>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</si>
  <si>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</si>
  <si>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</si>
  <si>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</si>
  <si>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</si>
  <si>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</si>
  <si>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</si>
  <si>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</si>
  <si>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</si>
  <si>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</si>
  <si>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</si>
  <si>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</si>
  <si>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</si>
  <si>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</si>
  <si>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</si>
  <si>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</si>
  <si>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</si>
  <si>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</si>
  <si>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</si>
  <si>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</si>
  <si>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</si>
  <si>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</si>
  <si>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</si>
  <si>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</si>
  <si>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</si>
  <si>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</si>
  <si>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</si>
  <si>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</si>
  <si>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</si>
  <si>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</si>
  <si>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</si>
  <si>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</si>
  <si>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</si>
  <si>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</si>
  <si>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</si>
  <si>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</si>
  <si>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</si>
  <si>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</si>
  <si>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</si>
  <si>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</si>
  <si>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</si>
  <si>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</si>
  <si>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</si>
  <si>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</si>
  <si>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</si>
  <si>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</si>
  <si>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</si>
  <si>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</si>
  <si>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</si>
  <si>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</si>
  <si>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</si>
  <si>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</si>
  <si>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</si>
  <si>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</si>
  <si>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</si>
  <si>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</si>
  <si>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</si>
  <si>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</si>
  <si>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</si>
  <si>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</si>
  <si>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</si>
  <si>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</si>
  <si>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</si>
  <si>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</si>
  <si>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</si>
  <si>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</si>
  <si>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</si>
  <si>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</si>
  <si>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</si>
  <si>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</si>
  <si>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</si>
  <si>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</si>
  <si>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</si>
  <si>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</si>
  <si>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</si>
  <si>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</si>
  <si>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</si>
  <si>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</si>
  <si>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</si>
  <si>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</si>
  <si>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</si>
  <si>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</si>
  <si>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</si>
  <si>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</si>
  <si>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</si>
  <si>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</si>
  <si>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</si>
  <si>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</si>
  <si>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</si>
  <si>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</si>
  <si>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</si>
  <si>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</si>
  <si>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</si>
  <si>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</si>
  <si>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</si>
  <si>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</si>
  <si>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</si>
  <si>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</si>
  <si>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</si>
  <si>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</si>
  <si>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</si>
  <si>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</si>
  <si>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</si>
  <si>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</si>
  <si>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</si>
  <si>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</si>
  <si>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</si>
  <si>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</si>
  <si>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</si>
  <si>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</si>
  <si>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</si>
  <si>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</si>
  <si>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</si>
  <si>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</si>
  <si>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</si>
  <si>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</si>
  <si>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</si>
  <si>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</si>
  <si>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</si>
  <si>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</si>
  <si>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</si>
  <si>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</si>
  <si>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</si>
  <si>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</si>
  <si>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</si>
  <si>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</si>
  <si>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</si>
  <si>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</si>
  <si>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</si>
  <si>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</si>
  <si>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</si>
  <si>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</si>
  <si>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</si>
  <si>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</si>
  <si>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</si>
  <si>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</si>
  <si>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</si>
  <si>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</si>
  <si>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</si>
  <si>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</si>
  <si>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</si>
  <si>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</si>
  <si>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</si>
  <si>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</si>
  <si>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</si>
  <si>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</si>
  <si>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</si>
  <si>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</si>
  <si>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</si>
  <si>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</si>
  <si>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</si>
  <si>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</si>
  <si>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</si>
  <si>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</si>
  <si>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</si>
  <si>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</si>
  <si>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</si>
  <si>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</si>
  <si>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</si>
  <si>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</si>
  <si>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</si>
  <si>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</si>
  <si>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</si>
  <si>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</si>
  <si>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</si>
  <si>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</si>
  <si>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</si>
  <si>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</si>
  <si>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</si>
  <si>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</si>
  <si>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</si>
  <si>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</si>
  <si>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</si>
  <si>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</si>
  <si>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</si>
  <si>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</si>
  <si>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</si>
  <si>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</si>
  <si>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</si>
  <si>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</si>
  <si>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</si>
  <si>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</si>
  <si>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</si>
  <si>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</si>
  <si>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</si>
  <si>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</si>
  <si>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</si>
  <si>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</si>
  <si>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</si>
  <si>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</si>
  <si>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</si>
  <si>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</si>
  <si>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</si>
  <si>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</si>
  <si>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</si>
  <si>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</si>
  <si>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</si>
  <si>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</si>
  <si>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</si>
  <si>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</si>
  <si>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</si>
  <si>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</si>
  <si>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</si>
  <si>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</si>
  <si>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</si>
  <si>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</si>
  <si>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</si>
  <si>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</si>
  <si>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</si>
  <si>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</si>
  <si>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</si>
  <si>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</si>
  <si>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</si>
  <si>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</si>
  <si>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</si>
  <si>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</si>
  <si>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</si>
  <si>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</si>
  <si>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</si>
  <si>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</si>
  <si>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</si>
  <si>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</si>
  <si>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</si>
  <si>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</si>
  <si>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</si>
  <si>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</si>
  <si>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</si>
  <si>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</si>
  <si>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</si>
  <si>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</si>
  <si>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</si>
  <si>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</si>
  <si>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</si>
  <si>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</si>
  <si>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</si>
  <si>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</si>
  <si>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</si>
  <si>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</si>
  <si>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</si>
  <si>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</si>
  <si>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</si>
  <si>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</si>
  <si>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</si>
  <si>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</si>
  <si>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</si>
  <si>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</si>
  <si>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</si>
  <si>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</si>
  <si>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</si>
  <si>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</si>
  <si>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</si>
  <si>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</si>
  <si>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</si>
  <si>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</si>
  <si>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</si>
  <si>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</si>
  <si>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</si>
  <si>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</si>
  <si>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</si>
  <si>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</si>
  <si>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</si>
  <si>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</si>
  <si>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</si>
  <si>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</si>
  <si>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</si>
  <si>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</si>
  <si>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</si>
  <si>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</si>
  <si>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</si>
  <si>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</si>
  <si>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</si>
  <si>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</si>
  <si>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</si>
  <si>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</si>
  <si>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</si>
  <si>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</si>
  <si>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</si>
  <si>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</si>
  <si>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</si>
  <si>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</si>
  <si>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</si>
  <si>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</si>
  <si>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</si>
  <si>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</si>
  <si>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</si>
  <si>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</si>
  <si>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</si>
  <si>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</si>
  <si>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</si>
  <si>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</si>
  <si>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</si>
  <si>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</si>
  <si>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</si>
  <si>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</si>
  <si>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</si>
  <si>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</si>
  <si>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</si>
  <si>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</si>
  <si>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</si>
  <si>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</si>
  <si>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</si>
  <si>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</si>
  <si>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</si>
  <si>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</si>
  <si>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</si>
  <si>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</si>
  <si>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</si>
  <si>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</si>
  <si>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</si>
  <si>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</si>
  <si>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</si>
  <si>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</si>
  <si>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</si>
  <si>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</si>
  <si>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</si>
  <si>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</si>
  <si>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</si>
  <si>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</si>
  <si>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</si>
  <si>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</si>
  <si>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</si>
  <si>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</si>
  <si>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</si>
  <si>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</si>
  <si>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</si>
  <si>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</si>
  <si>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</si>
  <si>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</si>
  <si>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</si>
  <si>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</si>
  <si>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</si>
  <si>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</si>
  <si>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</si>
  <si>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</si>
  <si>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</si>
  <si>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</si>
  <si>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</si>
  <si>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</si>
  <si>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</si>
  <si>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</si>
  <si>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</si>
  <si>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</si>
  <si>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</si>
  <si>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</si>
  <si>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</si>
  <si>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</si>
  <si>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</si>
  <si>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</si>
  <si>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</si>
  <si>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</si>
  <si>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</si>
  <si>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</si>
  <si>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</si>
  <si>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</si>
  <si>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</si>
  <si>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</si>
  <si>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</si>
  <si>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</si>
  <si>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</si>
  <si>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</si>
  <si>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</si>
  <si>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</si>
  <si>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</si>
  <si>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</si>
  <si>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</si>
  <si>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</si>
  <si>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</si>
  <si>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</si>
  <si>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</si>
  <si>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</si>
  <si>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</si>
  <si>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</si>
  <si>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</si>
  <si>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</si>
  <si>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</si>
  <si>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</si>
  <si>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</si>
  <si>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</si>
  <si>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</si>
  <si>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</si>
  <si>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</si>
  <si>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</si>
  <si>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</si>
  <si>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</si>
  <si>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</si>
  <si>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</si>
  <si>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</si>
  <si>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</si>
  <si>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</si>
  <si>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</si>
  <si>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</si>
  <si>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</si>
  <si>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</si>
  <si>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</si>
  <si>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</si>
  <si>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</si>
  <si>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</si>
  <si>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</si>
  <si>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</si>
  <si>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</si>
  <si>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</si>
  <si>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</si>
  <si>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</si>
  <si>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</si>
  <si>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</si>
  <si>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</si>
  <si>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</si>
  <si>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</si>
  <si>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</si>
  <si>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</si>
  <si>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</si>
  <si>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</si>
  <si>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</si>
  <si>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</si>
  <si>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</si>
  <si>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</si>
  <si>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</si>
  <si>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</si>
  <si>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</si>
  <si>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</si>
  <si>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</si>
  <si>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</si>
  <si>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</si>
  <si>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</si>
  <si>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</si>
  <si>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</si>
  <si>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</si>
  <si>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</si>
  <si>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</si>
  <si>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</si>
  <si>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</si>
  <si>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</si>
  <si>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</si>
  <si>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</si>
  <si>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</si>
  <si>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</si>
  <si>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</si>
  <si>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</si>
  <si>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</si>
  <si>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</si>
  <si>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</si>
  <si>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</si>
  <si>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</si>
  <si>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</si>
  <si>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</si>
  <si>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</si>
  <si>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</si>
  <si>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</si>
  <si>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</si>
  <si>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</si>
  <si>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</si>
  <si>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</si>
  <si>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</si>
  <si>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</si>
  <si>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</si>
  <si>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</si>
  <si>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</si>
  <si>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</si>
  <si>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</si>
  <si>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</si>
  <si>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</si>
  <si>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</si>
  <si>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</si>
  <si>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</si>
  <si>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</si>
  <si>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</si>
  <si>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</si>
  <si>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</si>
  <si>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</si>
  <si>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</si>
  <si>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</si>
  <si>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</si>
  <si>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</si>
  <si>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</si>
  <si>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</si>
  <si>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</si>
  <si>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</si>
  <si>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</si>
  <si>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</si>
  <si>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</si>
  <si>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</si>
  <si>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</si>
  <si>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</si>
  <si>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</si>
  <si>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</si>
  <si>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</si>
  <si>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</si>
  <si>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</si>
  <si>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</si>
  <si>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</si>
  <si>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</si>
  <si>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</si>
  <si>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</si>
  <si>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</si>
  <si>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</si>
  <si>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</si>
  <si>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</si>
  <si>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</si>
  <si>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</si>
  <si>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</si>
  <si>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</si>
  <si>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</si>
  <si>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</si>
  <si>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</si>
  <si>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</si>
  <si>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</si>
  <si>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</si>
  <si>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</si>
  <si>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</si>
  <si>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</si>
  <si>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</si>
  <si>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</si>
  <si>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</si>
  <si>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</si>
  <si>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</si>
  <si>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</si>
  <si>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</si>
  <si>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</si>
  <si>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</si>
  <si>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</si>
  <si>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</si>
  <si>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</si>
  <si>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</si>
  <si>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</si>
  <si>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</si>
  <si>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</si>
  <si>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</si>
  <si>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</si>
  <si>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</si>
  <si>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</si>
  <si>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</si>
  <si>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</si>
  <si>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</si>
  <si>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</si>
  <si>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</si>
  <si>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</si>
  <si>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</si>
  <si>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</si>
  <si>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</si>
  <si>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</si>
  <si>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</si>
  <si>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</si>
  <si>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</si>
  <si>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</si>
  <si>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</si>
  <si>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</si>
  <si>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</si>
  <si>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</si>
  <si>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</si>
  <si>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</si>
  <si>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</si>
  <si>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</si>
  <si>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</si>
  <si>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</si>
  <si>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</si>
  <si>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</si>
  <si>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</si>
  <si>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</si>
  <si>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</si>
  <si>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</si>
  <si>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</si>
  <si>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</si>
  <si>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</si>
  <si>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</si>
  <si>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</si>
  <si>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</si>
  <si>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</si>
  <si>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</si>
  <si>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</si>
  <si>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</si>
  <si>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</si>
  <si>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</si>
  <si>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</si>
  <si>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</si>
  <si>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</si>
  <si>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</si>
  <si>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</si>
  <si>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</si>
  <si>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</si>
  <si>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</si>
  <si>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</si>
  <si>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</si>
  <si>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</si>
  <si>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</si>
  <si>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</si>
  <si>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</si>
  <si>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</si>
  <si>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</si>
  <si>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</si>
  <si>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</si>
  <si>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</si>
  <si>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</si>
  <si>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</si>
  <si>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</si>
  <si>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</si>
  <si>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</si>
  <si>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</si>
  <si>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</si>
  <si>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</si>
  <si>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</si>
  <si>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</si>
  <si>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</si>
  <si>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</si>
  <si>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</si>
  <si>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</si>
  <si>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</si>
  <si>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</si>
  <si>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</si>
  <si>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</si>
  <si>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</si>
  <si>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</si>
  <si>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</si>
  <si>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</si>
  <si>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</si>
  <si>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</si>
  <si>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</si>
  <si>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</si>
  <si>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</si>
  <si>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</si>
  <si>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</si>
  <si>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</si>
  <si>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</si>
  <si>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</si>
  <si>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</si>
  <si>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</si>
  <si>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</si>
  <si>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</si>
  <si>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</si>
  <si>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</si>
  <si>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</si>
  <si>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</si>
  <si>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</si>
  <si>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</si>
  <si>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</si>
  <si>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</si>
  <si>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</si>
  <si>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</si>
  <si>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</si>
  <si>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</si>
  <si>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</si>
  <si>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</si>
  <si>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</si>
  <si>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</si>
  <si>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</si>
  <si>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</si>
  <si>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</si>
  <si>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</si>
  <si>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</si>
  <si>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</si>
  <si>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</si>
  <si>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</si>
  <si>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</si>
  <si>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</si>
  <si>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</si>
  <si>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</si>
  <si>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</si>
  <si>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</si>
  <si>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</si>
  <si>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</si>
  <si>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</si>
  <si>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</si>
  <si>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</si>
  <si>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</si>
  <si>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</si>
  <si>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</si>
  <si>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</si>
  <si>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</si>
  <si>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</si>
  <si>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</si>
  <si>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</si>
  <si>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</si>
  <si>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</si>
  <si>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</si>
  <si>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</si>
  <si>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</si>
  <si>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</si>
  <si>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</si>
  <si>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</si>
  <si>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</si>
  <si>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</si>
  <si>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</si>
  <si>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</si>
  <si>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</si>
  <si>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</si>
  <si>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</si>
  <si>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</si>
  <si>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</si>
  <si>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</si>
  <si>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</si>
  <si>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</si>
  <si>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</si>
  <si>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</si>
  <si>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</si>
  <si>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</si>
  <si>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</si>
  <si>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</si>
  <si>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</si>
  <si>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</si>
  <si>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</si>
  <si>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</si>
  <si>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</si>
  <si>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</si>
  <si>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</si>
  <si>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</si>
  <si>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</si>
  <si>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</si>
  <si>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</si>
  <si>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</si>
  <si>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</si>
  <si>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</si>
  <si>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</si>
  <si>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</si>
  <si>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</si>
  <si>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</si>
  <si>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</si>
  <si>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</si>
  <si>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</si>
  <si>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</si>
  <si>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</si>
  <si>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</si>
  <si>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</si>
  <si>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</si>
  <si>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</si>
  <si>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</si>
  <si>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</si>
  <si>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</si>
  <si>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</si>
  <si>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</si>
  <si>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</si>
  <si>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</si>
  <si>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</si>
  <si>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</si>
  <si>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</si>
  <si>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</si>
  <si>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</si>
  <si>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</si>
  <si>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</si>
  <si>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</si>
  <si>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</si>
  <si>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</si>
  <si>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</si>
  <si>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</si>
  <si>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</si>
  <si>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</si>
  <si>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</si>
  <si>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</si>
  <si>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</si>
  <si>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</si>
  <si>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</si>
  <si>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</si>
  <si>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</si>
  <si>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</si>
  <si>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</si>
  <si>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</si>
  <si>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</si>
  <si>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</si>
  <si>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</si>
  <si>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</si>
  <si>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</si>
  <si>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</si>
  <si>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</si>
  <si>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</si>
  <si>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</si>
  <si>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</si>
  <si>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</si>
  <si>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</si>
  <si>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</si>
  <si>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</si>
  <si>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</si>
  <si>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</si>
  <si>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</si>
  <si>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</si>
  <si>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</si>
  <si>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</si>
  <si>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</si>
  <si>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</si>
  <si>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</si>
  <si>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</si>
  <si>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</si>
  <si>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</si>
  <si>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</si>
  <si>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</si>
  <si>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</si>
  <si>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</si>
  <si>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</si>
  <si>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</si>
  <si>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</si>
  <si>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</si>
  <si>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</si>
  <si>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</si>
  <si>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</si>
  <si>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</si>
  <si>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</si>
  <si>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</si>
  <si>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</si>
  <si>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</si>
  <si>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</si>
  <si>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</si>
  <si>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</si>
  <si>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</si>
  <si>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</si>
  <si>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</si>
  <si>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</si>
  <si>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</si>
  <si>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</si>
  <si>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</si>
  <si>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</si>
  <si>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</si>
  <si>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</si>
  <si>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</si>
  <si>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</si>
  <si>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</si>
  <si>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</si>
  <si>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</si>
  <si>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</si>
  <si>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</si>
  <si>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</si>
  <si>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</si>
  <si>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</si>
  <si>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</si>
  <si>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</si>
  <si>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</si>
  <si>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</si>
  <si>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</si>
  <si>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</si>
  <si>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</si>
  <si>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</si>
  <si>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</si>
  <si>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</si>
  <si>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</si>
  <si>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</si>
  <si>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</si>
  <si>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</si>
  <si>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</si>
  <si>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</si>
  <si>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</si>
  <si>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</si>
  <si>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</si>
  <si>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</si>
  <si>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</si>
  <si>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</si>
  <si>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</si>
  <si>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</si>
  <si>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</si>
  <si>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</si>
  <si>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</si>
  <si>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</si>
  <si>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</si>
  <si>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</si>
  <si>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</si>
  <si>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</si>
  <si>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</si>
  <si>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</si>
  <si>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</si>
  <si>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</si>
  <si>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</si>
  <si>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</si>
  <si>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</si>
  <si>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</si>
  <si>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</si>
  <si>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</si>
  <si>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</si>
  <si>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</si>
  <si>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</si>
  <si>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</si>
  <si>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</si>
  <si>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</si>
  <si>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</si>
  <si>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</si>
  <si>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</si>
  <si>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</si>
  <si>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</si>
  <si>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</si>
  <si>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</si>
  <si>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</si>
  <si>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</si>
  <si>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</si>
  <si>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</si>
  <si>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</si>
  <si>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</si>
  <si>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</si>
  <si>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</si>
  <si>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</si>
  <si>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</si>
  <si>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</si>
  <si>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</si>
  <si>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</si>
  <si>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</si>
  <si>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</si>
  <si>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</si>
  <si>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</si>
  <si>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</si>
  <si>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</si>
  <si>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</si>
  <si>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</si>
  <si>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</si>
  <si>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</si>
  <si>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</si>
  <si>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</si>
  <si>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</si>
  <si>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</si>
  <si>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</si>
  <si>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</si>
  <si>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</si>
  <si>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</si>
  <si>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</si>
  <si>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</si>
  <si>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</si>
  <si>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</si>
  <si>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</si>
  <si>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</si>
  <si>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</si>
  <si>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</si>
  <si>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</si>
  <si>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</si>
  <si>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</si>
  <si>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</si>
  <si>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</si>
  <si>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</si>
  <si>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</si>
  <si>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</si>
  <si>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</si>
  <si>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</si>
  <si>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</si>
  <si>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</si>
  <si>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</si>
  <si>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</si>
  <si>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</si>
  <si>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</si>
  <si>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</si>
  <si>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</si>
  <si>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</si>
  <si>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</si>
  <si>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</si>
  <si>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</si>
  <si>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</si>
  <si>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</si>
  <si>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</si>
  <si>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</si>
  <si>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</si>
  <si>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</si>
  <si>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</si>
  <si>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</si>
  <si>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</si>
  <si>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</si>
  <si>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</si>
  <si>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</si>
  <si>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</si>
  <si>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</si>
  <si>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</si>
  <si>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</si>
  <si>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</si>
  <si>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</si>
  <si>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</si>
  <si>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</si>
  <si>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</si>
  <si>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</si>
  <si>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</si>
  <si>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</si>
  <si>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</si>
  <si>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</si>
  <si>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</si>
  <si>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</si>
  <si>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</si>
  <si>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</si>
  <si>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</si>
  <si>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</si>
  <si>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</si>
  <si>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</si>
  <si>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</si>
  <si>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</si>
  <si>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</si>
  <si>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</si>
  <si>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</si>
  <si>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</si>
  <si>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</si>
  <si>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</si>
  <si>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</si>
  <si>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</si>
  <si>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</si>
  <si>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</si>
  <si>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</si>
  <si>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</si>
  <si>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</si>
  <si>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</si>
  <si>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</si>
  <si>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</si>
  <si>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</si>
  <si>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</si>
  <si>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</si>
  <si>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</si>
  <si>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</si>
  <si>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</si>
  <si>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</si>
  <si>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</si>
  <si>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</si>
  <si>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</si>
  <si>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</si>
  <si>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</si>
  <si>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</si>
  <si>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</si>
  <si>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</si>
  <si>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</si>
  <si>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</si>
  <si>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</si>
  <si>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</si>
  <si>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</si>
  <si>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</si>
  <si>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</si>
  <si>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</si>
  <si>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</si>
  <si>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</si>
  <si>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</si>
  <si>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</si>
  <si>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</si>
  <si>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</si>
  <si>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</si>
  <si>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</si>
  <si>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</si>
  <si>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</si>
  <si>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</si>
  <si>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</si>
  <si>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</si>
  <si>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</si>
  <si>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</si>
  <si>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</si>
  <si>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</si>
  <si>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</si>
  <si>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</si>
  <si>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</si>
  <si>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</si>
  <si>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</si>
  <si>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</si>
  <si>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</si>
  <si>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</si>
  <si>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</si>
  <si>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</si>
  <si>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</si>
  <si>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</si>
  <si>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</si>
  <si>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</si>
  <si>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</si>
  <si>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</si>
  <si>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</si>
  <si>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</si>
  <si>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</si>
  <si>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</si>
  <si>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</si>
  <si>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</si>
  <si>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</si>
  <si>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</si>
  <si>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</si>
  <si>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</si>
  <si>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</si>
  <si>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</si>
  <si>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</si>
  <si>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</si>
  <si>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</si>
  <si>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</si>
  <si>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</si>
  <si>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</si>
  <si>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</si>
  <si>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</si>
  <si>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</si>
  <si>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</si>
  <si>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</si>
  <si>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</si>
  <si>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</si>
  <si>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</si>
  <si>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</si>
  <si>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</si>
  <si>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</si>
  <si>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</si>
  <si>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</si>
  <si>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</si>
  <si>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</si>
  <si>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</si>
  <si>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</si>
  <si>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</si>
  <si>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</si>
  <si>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</si>
  <si>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</si>
  <si>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</si>
  <si>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</si>
  <si>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</si>
  <si>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</si>
  <si>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</si>
  <si>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</si>
  <si>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</si>
  <si>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</si>
  <si>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</si>
  <si>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</si>
  <si>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</si>
  <si>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</si>
  <si>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</si>
  <si>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</si>
  <si>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</si>
  <si>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</si>
  <si>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</si>
  <si>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</si>
  <si>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</si>
  <si>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</si>
  <si>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</si>
  <si>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</si>
  <si>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</si>
  <si>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</si>
  <si>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</si>
  <si>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</si>
  <si>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</si>
  <si>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</si>
  <si>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</si>
  <si>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</si>
  <si>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</si>
  <si>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</si>
  <si>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</si>
  <si>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</si>
  <si>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</si>
  <si>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</si>
  <si>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</si>
  <si>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</si>
  <si>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</si>
  <si>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</si>
  <si>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</si>
  <si>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</si>
  <si>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</si>
  <si>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</si>
  <si>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</si>
  <si>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</si>
  <si>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</si>
  <si>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</si>
  <si>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</si>
  <si>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</si>
  <si>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</si>
  <si>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</si>
  <si>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</si>
  <si>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</si>
  <si>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</si>
  <si>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</si>
  <si>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</si>
  <si>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</si>
  <si>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</si>
  <si>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</si>
  <si>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</si>
  <si>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</si>
  <si>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</si>
  <si>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</si>
  <si>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</si>
  <si>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</si>
  <si>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</si>
  <si>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</si>
  <si>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</si>
  <si>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</si>
  <si>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</si>
  <si>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</si>
  <si>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</si>
  <si>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</si>
  <si>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</si>
  <si>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</si>
  <si>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</si>
  <si>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</si>
  <si>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</si>
  <si>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</si>
  <si>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</si>
  <si>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</si>
  <si>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</si>
  <si>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</si>
  <si>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</si>
  <si>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</si>
  <si>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</si>
  <si>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</si>
  <si>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</si>
  <si>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</si>
  <si>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</si>
  <si>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</si>
  <si>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</si>
  <si>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</si>
  <si>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</si>
  <si>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</si>
  <si>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</si>
  <si>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</si>
  <si>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</si>
  <si>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</si>
  <si>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</si>
  <si>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</si>
  <si>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</si>
  <si>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</si>
  <si>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</si>
  <si>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</si>
  <si>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</si>
  <si>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</si>
  <si>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</si>
  <si>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</si>
  <si>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</si>
  <si>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</si>
  <si>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</si>
  <si>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</si>
  <si>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</si>
  <si>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</si>
  <si>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</si>
  <si>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</si>
  <si>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</si>
  <si>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</si>
  <si>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</si>
  <si>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</si>
  <si>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</si>
  <si>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</si>
  <si>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</si>
  <si>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</si>
  <si>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</si>
  <si>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</si>
  <si>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</si>
  <si>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</si>
  <si>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</si>
  <si>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</si>
  <si>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</si>
  <si>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</si>
  <si>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</si>
  <si>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</si>
  <si>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</si>
  <si>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</si>
  <si>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</si>
  <si>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</si>
  <si>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</si>
  <si>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</si>
  <si>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</si>
  <si>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</si>
  <si>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</si>
  <si>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</si>
  <si>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</si>
  <si>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</si>
  <si>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</si>
  <si>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</si>
  <si>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</si>
  <si>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</si>
  <si>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</si>
  <si>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</si>
  <si>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</si>
  <si>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</si>
  <si>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</si>
  <si>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</si>
  <si>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</si>
  <si>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</si>
  <si>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</si>
  <si>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</si>
  <si>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</si>
  <si>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</si>
  <si>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</si>
  <si>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</si>
  <si>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</si>
  <si>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</si>
  <si>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</si>
  <si>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</si>
  <si>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</si>
  <si>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</si>
  <si>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</si>
  <si>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</si>
  <si>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</si>
  <si>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</si>
  <si>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</si>
  <si>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</si>
  <si>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</si>
  <si>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</si>
  <si>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</si>
  <si>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</si>
  <si>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</si>
  <si>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</si>
  <si>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</si>
  <si>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</si>
  <si>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</si>
  <si>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</si>
  <si>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</si>
  <si>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</si>
  <si>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</si>
  <si>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</si>
  <si>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</si>
  <si>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</si>
  <si>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</si>
  <si>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</si>
  <si>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</si>
  <si>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</si>
  <si>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</si>
  <si>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</si>
  <si>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</si>
  <si>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</si>
  <si>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</si>
  <si>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</si>
  <si>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</si>
  <si>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</si>
  <si>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</si>
  <si>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</si>
  <si>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</si>
  <si>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</si>
  <si>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</si>
  <si>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</si>
  <si>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</si>
  <si>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</si>
  <si>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</si>
  <si>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</si>
  <si>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</si>
  <si>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</si>
  <si>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</si>
  <si>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</si>
  <si>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</si>
  <si>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</si>
  <si>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</si>
  <si>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</si>
  <si>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</si>
  <si>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</si>
  <si>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</si>
  <si>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</si>
  <si>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</si>
  <si>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</si>
  <si>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</si>
  <si>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</si>
  <si>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</si>
  <si>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</si>
  <si>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</si>
  <si>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</si>
  <si>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</si>
  <si>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</si>
  <si>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</si>
  <si>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</si>
  <si>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</si>
  <si>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</si>
  <si>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</si>
  <si>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</si>
  <si>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</si>
  <si>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</si>
  <si>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</si>
  <si>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</si>
  <si>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</si>
  <si>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</si>
  <si>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</si>
  <si>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</si>
  <si>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</si>
  <si>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</si>
  <si>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</si>
  <si>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</si>
  <si>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</si>
  <si>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</si>
  <si>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</si>
  <si>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</si>
  <si>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</si>
  <si>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</si>
  <si>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</si>
  <si>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</si>
  <si>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</si>
  <si>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</si>
  <si>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</si>
  <si>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</si>
  <si>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</si>
  <si>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</si>
  <si>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</si>
  <si>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</si>
  <si>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</si>
  <si>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</si>
  <si>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</si>
  <si>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</si>
  <si>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</si>
  <si>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</si>
  <si>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</si>
  <si>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</si>
  <si>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</si>
  <si>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</si>
  <si>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</si>
  <si>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</si>
  <si>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</si>
  <si>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</si>
  <si>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</si>
  <si>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</si>
  <si>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</si>
  <si>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</si>
  <si>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</si>
  <si>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</si>
  <si>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</si>
  <si>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</si>
  <si>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</si>
  <si>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</si>
  <si>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</si>
  <si>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</si>
  <si>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</si>
  <si>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</si>
  <si>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</si>
  <si>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</si>
  <si>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</si>
  <si>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</si>
  <si>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</si>
  <si>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</si>
  <si>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</si>
  <si>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</si>
  <si>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</si>
  <si>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</si>
  <si>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</si>
  <si>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</si>
  <si>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</si>
  <si>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</si>
  <si>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</si>
  <si>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</si>
  <si>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</si>
  <si>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</si>
  <si>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</si>
  <si>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</si>
  <si>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</si>
  <si>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</si>
  <si>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</si>
  <si>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</si>
  <si>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</si>
  <si>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</si>
  <si>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</si>
  <si>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</si>
  <si>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</si>
  <si>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</si>
  <si>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</si>
  <si>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</si>
  <si>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</si>
  <si>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</si>
  <si>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</si>
  <si>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</si>
  <si>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</si>
  <si>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</si>
  <si>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</si>
  <si>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</si>
  <si>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</si>
  <si>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</si>
  <si>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</si>
  <si>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</si>
  <si>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</si>
  <si>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</si>
  <si>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</si>
  <si>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</si>
  <si>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</si>
  <si>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</si>
  <si>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</si>
  <si>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</si>
  <si>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</si>
  <si>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</si>
  <si>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</si>
  <si>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</si>
  <si>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</si>
  <si>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</si>
  <si>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</si>
  <si>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</si>
  <si>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</si>
  <si>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</si>
  <si>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</si>
  <si>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</si>
  <si>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</si>
  <si>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</si>
  <si>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</si>
  <si>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</si>
  <si>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</si>
  <si>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</si>
  <si>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</si>
  <si>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</si>
  <si>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</si>
  <si>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</si>
  <si>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</si>
  <si>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</si>
  <si>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</si>
  <si>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</si>
  <si>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</si>
  <si>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</si>
  <si>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</si>
  <si>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</si>
  <si>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</si>
  <si>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</si>
  <si>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</si>
  <si>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</si>
  <si>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</si>
  <si>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</si>
  <si>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</si>
  <si>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</si>
  <si>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</si>
  <si>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</si>
  <si>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</si>
  <si>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</si>
  <si>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</si>
  <si>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</si>
  <si>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</si>
  <si>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</si>
  <si>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</si>
  <si>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</si>
  <si>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</si>
  <si>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</si>
  <si>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</si>
  <si>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</si>
  <si>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</si>
  <si>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</si>
  <si>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</si>
  <si>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</si>
  <si>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</si>
  <si>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</si>
  <si>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</si>
  <si>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</si>
  <si>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</si>
  <si>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</si>
  <si>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</si>
  <si>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</si>
  <si>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</si>
  <si>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</si>
  <si>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</si>
  <si>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</si>
  <si>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</si>
  <si>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</si>
  <si>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</si>
  <si>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</si>
  <si>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</si>
  <si>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</si>
  <si>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</si>
  <si>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</si>
  <si>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</si>
  <si>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</si>
  <si>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</si>
  <si>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</si>
  <si>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</si>
  <si>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</si>
  <si>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</si>
  <si>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</si>
  <si>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</si>
  <si>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</si>
  <si>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</si>
  <si>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</si>
  <si>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</si>
  <si>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</si>
  <si>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</si>
  <si>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</si>
  <si>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</si>
  <si>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</si>
  <si>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</si>
  <si>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</si>
  <si>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</si>
  <si>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</si>
  <si>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</si>
  <si>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</si>
  <si>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</si>
  <si>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</si>
  <si>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</si>
  <si>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</si>
  <si>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</si>
  <si>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</si>
  <si>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</si>
  <si>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</si>
  <si>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</si>
  <si>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</si>
  <si>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</si>
  <si>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</si>
  <si>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</si>
  <si>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</si>
  <si>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</si>
  <si>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</si>
  <si>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</si>
  <si>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</si>
  <si>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</si>
  <si>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</si>
  <si>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</si>
  <si>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</si>
  <si>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</si>
  <si>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</si>
  <si>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</si>
  <si>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</si>
  <si>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</si>
  <si>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</si>
  <si>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</si>
  <si>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</si>
  <si>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</si>
  <si>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</si>
  <si>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</si>
  <si>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</si>
  <si>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</si>
  <si>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</si>
  <si>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</si>
  <si>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</si>
  <si>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</si>
  <si>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</si>
  <si>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</si>
  <si>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</si>
  <si>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</si>
  <si>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</si>
  <si>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</si>
  <si>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</si>
  <si>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</si>
  <si>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</si>
  <si>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</si>
  <si>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</si>
  <si>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</si>
  <si>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</si>
  <si>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</si>
  <si>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</si>
  <si>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</si>
  <si>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</si>
  <si>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</si>
  <si>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</si>
  <si>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</si>
  <si>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</si>
  <si>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</si>
  <si>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</si>
  <si>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</si>
  <si>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</si>
  <si>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</si>
  <si>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</si>
  <si>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</si>
  <si>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</si>
  <si>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</si>
  <si>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</si>
  <si>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</si>
  <si>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</si>
  <si>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</si>
  <si>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</si>
  <si>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</si>
  <si>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</si>
  <si>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</si>
  <si>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</si>
  <si>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</si>
  <si>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</si>
  <si>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</si>
  <si>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</si>
  <si>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</si>
  <si>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</si>
  <si>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</si>
  <si>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</si>
  <si>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</si>
  <si>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</si>
  <si>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</si>
  <si>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</si>
  <si>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</si>
  <si>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</si>
  <si>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</si>
  <si>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</si>
  <si>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</si>
  <si>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</si>
  <si>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</si>
  <si>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</si>
  <si>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</si>
  <si>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</si>
  <si>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</si>
  <si>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</si>
  <si>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</si>
  <si>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</si>
  <si>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</si>
  <si>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</si>
  <si>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</si>
  <si>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</si>
  <si>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</si>
  <si>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</si>
  <si>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</si>
  <si>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</si>
  <si>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</si>
  <si>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</si>
  <si>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</si>
  <si>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</si>
  <si>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</si>
  <si>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</si>
  <si>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</si>
  <si>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</si>
  <si>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</si>
  <si>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</si>
  <si>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</si>
  <si>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</si>
  <si>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</si>
  <si>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</si>
  <si>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</si>
  <si>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</si>
  <si>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</si>
  <si>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</si>
  <si>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</si>
  <si>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</si>
  <si>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</si>
  <si>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</si>
  <si>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</si>
  <si>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</si>
  <si>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</si>
  <si>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</si>
  <si>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</si>
  <si>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</si>
  <si>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</si>
  <si>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</si>
  <si>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</si>
  <si>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</si>
  <si>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</si>
  <si>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</si>
  <si>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</si>
  <si>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</si>
  <si>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</si>
  <si>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</si>
  <si>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</si>
  <si>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</si>
  <si>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</si>
  <si>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</si>
  <si>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</si>
  <si>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</si>
  <si>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</si>
  <si>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</si>
  <si>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</si>
  <si>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</si>
  <si>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</si>
  <si>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</si>
  <si>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</si>
  <si>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</si>
  <si>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</si>
  <si>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</si>
  <si>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</si>
  <si>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</si>
  <si>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</si>
  <si>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</si>
  <si>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</si>
  <si>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</si>
  <si>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</si>
  <si>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</si>
  <si>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</si>
  <si>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</si>
  <si>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</si>
  <si>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</si>
  <si>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</si>
  <si>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</si>
  <si>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</si>
  <si>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</si>
  <si>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</si>
  <si>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</si>
  <si>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</si>
  <si>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</si>
  <si>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</si>
  <si>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</si>
  <si>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</si>
  <si>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</si>
  <si>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</si>
  <si>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</si>
  <si>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</si>
  <si>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</si>
  <si>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</si>
  <si>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</si>
  <si>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</si>
  <si>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</si>
  <si>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</si>
  <si>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</si>
  <si>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</si>
  <si>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</si>
  <si>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</si>
  <si>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</si>
  <si>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</si>
  <si>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</si>
  <si>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</si>
  <si>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</si>
  <si>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</si>
  <si>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</si>
  <si>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</si>
  <si>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</si>
  <si>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</si>
  <si>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</si>
  <si>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</si>
  <si>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</si>
  <si>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</si>
  <si>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</si>
  <si>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</si>
  <si>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</si>
  <si>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</si>
  <si>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</si>
  <si>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</si>
  <si>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</si>
  <si>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</si>
  <si>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</si>
  <si>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</si>
  <si>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</si>
  <si>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</si>
  <si>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</si>
  <si>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</si>
  <si>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</si>
  <si>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</si>
  <si>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</si>
  <si>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</si>
  <si>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</si>
  <si>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</si>
  <si>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</si>
  <si>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</si>
  <si>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</si>
  <si>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</si>
  <si>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</si>
  <si>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</si>
  <si>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</si>
  <si>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</si>
  <si>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</si>
  <si>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</si>
  <si>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</si>
  <si>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</si>
  <si>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</si>
  <si>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</si>
  <si>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</si>
  <si>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</si>
  <si>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</si>
  <si>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</si>
  <si>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</si>
  <si>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</si>
  <si>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</si>
  <si>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</si>
  <si>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</si>
  <si>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</si>
  <si>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</si>
  <si>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</si>
  <si>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</si>
  <si>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</si>
  <si>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</si>
  <si>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</si>
  <si>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</si>
  <si>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</si>
  <si>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</si>
  <si>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</si>
  <si>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</si>
  <si>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</si>
  <si>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</si>
  <si>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</si>
  <si>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</si>
  <si>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</si>
  <si>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</si>
  <si>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</si>
  <si>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</si>
  <si>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</si>
  <si>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</si>
  <si>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</si>
  <si>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</si>
  <si>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</si>
  <si>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</si>
  <si>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</si>
  <si>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</si>
  <si>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</si>
  <si>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</si>
  <si>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</si>
  <si>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</si>
  <si>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</si>
  <si>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</si>
  <si>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</si>
  <si>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</si>
  <si>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</si>
  <si>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</si>
  <si>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</si>
  <si>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</si>
  <si>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</si>
  <si>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</si>
  <si>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</si>
  <si>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</si>
  <si>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</si>
  <si>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</si>
  <si>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</si>
  <si>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</si>
  <si>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</si>
  <si>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</si>
  <si>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</si>
  <si>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</si>
  <si>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</si>
  <si>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</si>
  <si>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</si>
  <si>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</si>
  <si>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</si>
  <si>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</si>
  <si>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</si>
  <si>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</si>
  <si>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</si>
  <si>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</si>
  <si>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</si>
  <si>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</si>
  <si>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</si>
  <si>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</si>
  <si>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</si>
  <si>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</si>
  <si>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</si>
  <si>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</si>
  <si>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</si>
  <si>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</si>
  <si>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</si>
  <si>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</si>
  <si>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</si>
  <si>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</si>
  <si>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</si>
  <si>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</si>
  <si>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</si>
  <si>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</si>
  <si>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</si>
  <si>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</si>
  <si>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</si>
  <si>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</si>
  <si>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</si>
  <si>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</si>
  <si>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</si>
  <si>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</si>
  <si>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</si>
  <si>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</si>
  <si>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</si>
  <si>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</si>
  <si>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</si>
  <si>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</si>
  <si>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</si>
  <si>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</si>
  <si>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</si>
  <si>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</si>
  <si>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</si>
  <si>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</si>
  <si>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</si>
  <si>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</si>
  <si>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</si>
  <si>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</si>
  <si>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</si>
  <si>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</si>
  <si>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</si>
  <si>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</si>
  <si>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</si>
  <si>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</si>
  <si>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</si>
  <si>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</si>
  <si>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</si>
  <si>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</si>
  <si>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</si>
  <si>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</si>
  <si>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</si>
  <si>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</si>
  <si>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</si>
  <si>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</si>
  <si>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</si>
  <si>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</si>
  <si>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</si>
  <si>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</si>
  <si>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</si>
  <si>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</si>
  <si>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</si>
  <si>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</si>
  <si>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</si>
  <si>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</si>
  <si>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</si>
  <si>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</si>
  <si>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</si>
  <si>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</si>
  <si>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</si>
  <si>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</si>
  <si>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</si>
  <si>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</si>
  <si>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</si>
  <si>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</si>
  <si>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</si>
  <si>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</si>
  <si>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</si>
  <si>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</si>
  <si>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</si>
  <si>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</si>
  <si>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</si>
  <si>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</si>
  <si>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</si>
  <si>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</si>
  <si>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</si>
  <si>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</si>
  <si>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</si>
  <si>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</si>
  <si>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</si>
  <si>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</si>
  <si>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</si>
  <si>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</si>
  <si>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</si>
  <si>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</si>
  <si>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</si>
  <si>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</si>
  <si>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</si>
  <si>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</si>
  <si>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</si>
  <si>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</si>
  <si>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</si>
  <si>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</si>
  <si>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</si>
  <si>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</si>
  <si>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</si>
  <si>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</si>
  <si>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</si>
  <si>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</si>
  <si>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</si>
  <si>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</si>
  <si>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</si>
  <si>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</si>
  <si>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</si>
  <si>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</si>
  <si>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</si>
  <si>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</si>
  <si>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</si>
  <si>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</si>
  <si>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</si>
  <si>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</si>
  <si>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</si>
  <si>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</si>
  <si>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</si>
  <si>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</si>
  <si>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</si>
  <si>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</si>
  <si>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</si>
  <si>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</si>
  <si>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</si>
  <si>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</si>
  <si>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</si>
  <si>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</si>
  <si>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</si>
  <si>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</si>
  <si>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</si>
  <si>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</si>
  <si>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</si>
  <si>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</si>
  <si>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</si>
  <si>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</si>
  <si>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</si>
  <si>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</si>
  <si>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</si>
  <si>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</si>
  <si>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</si>
  <si>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</si>
  <si>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</si>
  <si>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</si>
  <si>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</si>
  <si>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</si>
  <si>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</si>
  <si>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</si>
  <si>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</si>
  <si>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</si>
  <si>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</si>
  <si>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</si>
  <si>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</si>
  <si>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</si>
  <si>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</si>
  <si>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</si>
  <si>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</si>
  <si>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</si>
  <si>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</si>
  <si>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</si>
  <si>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</si>
  <si>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</si>
  <si>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</si>
  <si>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</si>
  <si>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</si>
  <si>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</si>
  <si>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</si>
  <si>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</si>
  <si>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</si>
  <si>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</si>
  <si>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</si>
  <si>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</si>
  <si>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</si>
  <si>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</si>
  <si>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</si>
  <si>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</si>
  <si>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</si>
  <si>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</si>
  <si>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</si>
  <si>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</si>
  <si>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</si>
  <si>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</si>
  <si>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</si>
  <si>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</si>
  <si>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</si>
  <si>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</si>
  <si>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</si>
  <si>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</si>
  <si>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</si>
  <si>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</si>
  <si>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</si>
  <si>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</si>
  <si>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</si>
  <si>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</si>
  <si>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</si>
  <si>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</si>
  <si>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</si>
  <si>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</si>
  <si>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</si>
  <si>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</si>
  <si>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</si>
  <si>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</si>
  <si>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</si>
  <si>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</si>
  <si>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</si>
  <si>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</si>
  <si>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</si>
  <si>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</si>
  <si>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</si>
  <si>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</si>
  <si>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</si>
  <si>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</si>
  <si>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</si>
  <si>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</si>
  <si>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</si>
  <si>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</si>
  <si>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</si>
  <si>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</si>
  <si>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</si>
  <si>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</si>
  <si>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</si>
  <si>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</si>
  <si>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</si>
  <si>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</si>
  <si>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</si>
  <si>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</si>
  <si>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</si>
  <si>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</si>
  <si>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</si>
  <si>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</si>
  <si>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</si>
  <si>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</si>
  <si>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</si>
  <si>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</si>
  <si>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</si>
  <si>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</si>
  <si>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</si>
  <si>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</si>
  <si>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</si>
  <si>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</si>
  <si>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</si>
  <si>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</si>
  <si>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</si>
  <si>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</si>
  <si>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</si>
  <si>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</si>
  <si>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</si>
  <si>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</si>
  <si>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</si>
  <si>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</si>
  <si>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</si>
  <si>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</si>
  <si>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</si>
  <si>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</si>
  <si>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</si>
  <si>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</si>
  <si>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</si>
  <si>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</si>
  <si>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</si>
  <si>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</si>
  <si>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</si>
  <si>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</si>
  <si>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</si>
  <si>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</si>
  <si>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</si>
  <si>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</si>
  <si>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</si>
  <si>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</si>
  <si>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</si>
  <si>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</si>
  <si>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</si>
  <si>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</si>
  <si>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</si>
  <si>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</si>
  <si>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</si>
  <si>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</si>
  <si>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</si>
  <si>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</si>
  <si>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</si>
  <si>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</si>
  <si>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</si>
  <si>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</si>
  <si>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</si>
  <si>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</si>
  <si>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</si>
  <si>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</si>
  <si>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</si>
  <si>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</si>
  <si>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</si>
  <si>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</si>
  <si>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</si>
  <si>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</si>
  <si>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</si>
  <si>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</si>
  <si>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</si>
  <si>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</si>
  <si>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</si>
  <si>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</si>
  <si>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</si>
  <si>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</si>
  <si>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</si>
  <si>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</si>
  <si>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</si>
  <si>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</si>
  <si>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</si>
  <si>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</si>
  <si>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</si>
  <si>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</si>
  <si>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</si>
  <si>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</si>
  <si>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</si>
  <si>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</si>
  <si>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</si>
  <si>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</si>
  <si>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</si>
  <si>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</si>
  <si>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</si>
  <si>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</si>
  <si>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</si>
  <si>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</si>
  <si>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</si>
  <si>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</si>
  <si>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</si>
  <si>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</si>
  <si>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</si>
  <si>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</si>
  <si>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</si>
  <si>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</si>
  <si>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</si>
  <si>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</si>
  <si>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</si>
  <si>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</si>
  <si>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</si>
  <si>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</si>
  <si>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</si>
  <si>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</si>
  <si>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</si>
  <si>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</si>
  <si>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</si>
  <si>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</si>
  <si>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</si>
  <si>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</si>
  <si>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</si>
  <si>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</si>
  <si>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</si>
  <si>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</si>
  <si>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</si>
  <si>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</si>
  <si>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</si>
  <si>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</si>
  <si>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</si>
  <si>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</si>
  <si>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</si>
  <si>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</si>
  <si>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</si>
  <si>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</si>
  <si>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</si>
  <si>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</si>
  <si>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</si>
  <si>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</si>
  <si>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</si>
  <si>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</si>
  <si>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</si>
  <si>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</si>
  <si>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</si>
  <si>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</si>
  <si>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</si>
  <si>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</si>
  <si>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</si>
  <si>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</si>
  <si>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</si>
  <si>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</si>
  <si>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</si>
  <si>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</si>
  <si>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</si>
  <si>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</si>
  <si>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</si>
  <si>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</si>
  <si>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</si>
  <si>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</si>
  <si>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</si>
  <si>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</si>
  <si>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</si>
  <si>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</si>
  <si>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</si>
  <si>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</si>
  <si>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</si>
  <si>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</si>
  <si>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</si>
  <si>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</si>
  <si>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</si>
  <si>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</si>
  <si>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</si>
  <si>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</si>
  <si>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</si>
  <si>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</si>
  <si>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</si>
  <si>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</si>
  <si>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</si>
  <si>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</si>
  <si>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</si>
  <si>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</si>
  <si>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</si>
  <si>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</si>
  <si>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</si>
  <si>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</si>
  <si>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</si>
  <si>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</si>
  <si>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</si>
  <si>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</si>
  <si>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</si>
  <si>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</si>
  <si>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</si>
  <si>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</si>
  <si>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</si>
  <si>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</si>
  <si>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</si>
  <si>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</si>
  <si>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</si>
  <si>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</si>
  <si>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</si>
  <si>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</si>
  <si>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</si>
  <si>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</si>
  <si>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</si>
  <si>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</si>
  <si>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</si>
  <si>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</si>
  <si>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</si>
  <si>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</si>
  <si>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</si>
  <si>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</si>
  <si>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</si>
  <si>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</si>
  <si>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</si>
  <si>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</si>
  <si>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</si>
  <si>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</si>
  <si>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</si>
  <si>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</si>
  <si>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</si>
  <si>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</si>
  <si>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</si>
  <si>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</si>
  <si>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</si>
  <si>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</si>
  <si>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</si>
  <si>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</si>
  <si>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</si>
  <si>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</si>
  <si>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</si>
  <si>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</si>
  <si>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</si>
  <si>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</si>
  <si>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</si>
  <si>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</si>
  <si>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</si>
  <si>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</si>
  <si>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</si>
  <si>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</si>
  <si>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</si>
  <si>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</si>
  <si>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</si>
  <si>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</si>
  <si>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</si>
  <si>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</si>
  <si>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</si>
  <si>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</si>
  <si>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</si>
  <si>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</si>
  <si>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</si>
  <si>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</si>
  <si>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</si>
  <si>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</si>
  <si>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</si>
  <si>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</si>
  <si>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</si>
  <si>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</si>
  <si>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</si>
  <si>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</si>
  <si>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</si>
  <si>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</si>
  <si>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</si>
  <si>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</si>
  <si>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</si>
  <si>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</si>
  <si>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</si>
  <si>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</si>
  <si>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</si>
  <si>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</si>
  <si>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</si>
  <si>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</si>
  <si>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</si>
  <si>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</si>
  <si>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</si>
  <si>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</si>
  <si>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</si>
  <si>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</si>
  <si>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</si>
  <si>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</si>
  <si>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</si>
  <si>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</si>
  <si>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</si>
  <si>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</si>
  <si>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</si>
  <si>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</si>
  <si>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</si>
  <si>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</si>
  <si>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</si>
  <si>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</si>
  <si>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</si>
  <si>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</si>
  <si>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</si>
  <si>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</si>
  <si>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</si>
  <si>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</si>
  <si>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</si>
  <si>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</si>
  <si>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</si>
  <si>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</si>
  <si>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</si>
  <si>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</si>
  <si>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</si>
  <si>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</si>
  <si>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</si>
  <si>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</si>
  <si>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</si>
  <si>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</si>
  <si>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</si>
  <si>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</si>
  <si>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</si>
  <si>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</si>
  <si>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</si>
  <si>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</si>
  <si>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</si>
  <si>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</si>
  <si>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</si>
  <si>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</si>
  <si>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</si>
  <si>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</si>
  <si>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</si>
  <si>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</si>
  <si>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</si>
  <si>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</si>
  <si>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</si>
  <si>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</si>
  <si>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</si>
  <si>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</si>
  <si>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</si>
  <si>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</si>
  <si>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</si>
  <si>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</si>
  <si>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</si>
  <si>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</si>
  <si>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</si>
  <si>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</si>
  <si>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</si>
  <si>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</si>
  <si>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</si>
  <si>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</si>
  <si>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</si>
  <si>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</si>
  <si>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</si>
  <si>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</si>
  <si>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</si>
  <si>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</si>
  <si>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</si>
  <si>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</si>
  <si>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</si>
  <si>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</si>
  <si>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</si>
  <si>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</si>
  <si>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</si>
  <si>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</si>
  <si>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</si>
  <si>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</si>
  <si>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</si>
  <si>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</si>
  <si>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</si>
  <si>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</si>
  <si>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</si>
  <si>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</si>
  <si>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</si>
  <si>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</si>
  <si>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</si>
  <si>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</si>
  <si>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</si>
  <si>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</si>
  <si>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</si>
  <si>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</si>
  <si>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</si>
  <si>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</si>
  <si>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</si>
  <si>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</si>
  <si>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</si>
  <si>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</si>
  <si>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</si>
  <si>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</si>
  <si>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</si>
  <si>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</si>
  <si>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</si>
  <si>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</si>
  <si>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</si>
  <si>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</si>
  <si>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</si>
  <si>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</si>
  <si>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</si>
  <si>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</si>
  <si>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</si>
  <si>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</si>
  <si>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</si>
  <si>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</si>
  <si>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</si>
  <si>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</si>
  <si>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</si>
  <si>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</si>
  <si>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</si>
  <si>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</si>
  <si>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</si>
  <si>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</si>
  <si>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</si>
  <si>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</si>
  <si>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</si>
  <si>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</si>
  <si>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</si>
  <si>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</si>
  <si>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</si>
  <si>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</si>
  <si>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</si>
  <si>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</si>
  <si>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</si>
  <si>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</si>
  <si>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</si>
  <si>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</si>
  <si>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</si>
  <si>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</si>
  <si>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</si>
  <si>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</si>
  <si>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</si>
  <si>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</si>
  <si>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</si>
  <si>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</si>
  <si>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</si>
  <si>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</si>
  <si>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</si>
  <si>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</si>
  <si>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</si>
  <si>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</si>
  <si>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</si>
  <si>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</si>
  <si>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</si>
  <si>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</si>
  <si>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</si>
  <si>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</si>
  <si>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</si>
  <si>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</si>
  <si>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</si>
  <si>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</si>
  <si>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</si>
  <si>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</si>
  <si>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</si>
  <si>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</si>
  <si>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</si>
  <si>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</si>
  <si>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</si>
  <si>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</si>
  <si>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</si>
  <si>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</si>
  <si>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</si>
  <si>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</si>
  <si>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</si>
  <si>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</si>
  <si>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</si>
  <si>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</si>
  <si>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</si>
  <si>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</si>
  <si>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</si>
  <si>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</si>
  <si>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</si>
  <si>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</si>
  <si>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</si>
  <si>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</si>
  <si>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</si>
  <si>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</si>
  <si>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</si>
  <si>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</si>
  <si>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</si>
  <si>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</si>
  <si>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</si>
  <si>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</si>
  <si>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</si>
  <si>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</si>
  <si>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</si>
  <si>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</si>
  <si>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</si>
  <si>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</si>
  <si>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</si>
  <si>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</si>
  <si>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</si>
  <si>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</si>
  <si>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</si>
  <si>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</si>
  <si>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</si>
  <si>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</si>
  <si>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</si>
  <si>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</si>
  <si>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</si>
  <si>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</si>
  <si>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</si>
  <si>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</si>
  <si>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</si>
  <si>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</si>
  <si>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</si>
  <si>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</si>
  <si>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</si>
  <si>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</si>
  <si>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</si>
  <si>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</si>
  <si>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</si>
  <si>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</si>
  <si>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</si>
  <si>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</si>
  <si>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</si>
  <si>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</si>
  <si>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</si>
  <si>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</si>
  <si>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</si>
  <si>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</si>
  <si>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</si>
  <si>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</si>
  <si>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</si>
  <si>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</si>
  <si>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</si>
  <si>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</si>
  <si>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</si>
  <si>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</si>
  <si>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</si>
  <si>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</si>
  <si>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</si>
  <si>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</si>
  <si>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</si>
  <si>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</si>
  <si>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</si>
  <si>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</si>
  <si>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</si>
  <si>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</si>
  <si>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</si>
  <si>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</si>
  <si>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</si>
  <si>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</si>
  <si>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</si>
  <si>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</si>
  <si>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</si>
  <si>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</si>
  <si>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</si>
  <si>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</si>
  <si>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</si>
  <si>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</si>
  <si>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</si>
  <si>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</si>
  <si>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</si>
  <si>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</si>
  <si>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</si>
  <si>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</si>
  <si>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</si>
  <si>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</si>
  <si>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</si>
  <si>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</si>
  <si>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</si>
  <si>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</si>
  <si>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</si>
  <si>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</si>
  <si>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</si>
  <si>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</si>
  <si>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</si>
  <si>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</si>
  <si>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</si>
  <si>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</si>
  <si>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</si>
  <si>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</si>
  <si>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</si>
  <si>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</si>
  <si>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</si>
  <si>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</si>
  <si>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</si>
  <si>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</si>
  <si>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</si>
  <si>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</si>
  <si>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</si>
  <si>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</si>
  <si>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</si>
  <si>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</si>
  <si>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</si>
  <si>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</si>
  <si>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</si>
  <si>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</si>
  <si>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</si>
  <si>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</si>
  <si>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</si>
  <si>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</si>
  <si>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</si>
  <si>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</si>
  <si>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</si>
  <si>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</si>
  <si>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</si>
  <si>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</si>
  <si>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</si>
  <si>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</si>
  <si>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</si>
  <si>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</si>
  <si>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</si>
  <si>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</si>
  <si>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</si>
  <si>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</si>
  <si>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</si>
  <si>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</si>
  <si>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</si>
  <si>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</si>
  <si>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</si>
  <si>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</si>
  <si>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</si>
  <si>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</si>
  <si>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</si>
  <si>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</si>
  <si>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</si>
  <si>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</si>
  <si>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</si>
  <si>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</si>
  <si>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</si>
  <si>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</si>
  <si>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</si>
  <si>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</si>
  <si>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</si>
  <si>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</si>
  <si>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</si>
  <si>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</si>
  <si>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</si>
  <si>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</si>
  <si>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</si>
  <si>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</si>
  <si>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</si>
  <si>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</si>
  <si>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</si>
  <si>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</si>
  <si>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</si>
  <si>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</si>
  <si>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</si>
  <si>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</si>
  <si>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</si>
  <si>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</si>
  <si>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</si>
  <si>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</si>
  <si>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</si>
  <si>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</si>
  <si>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</si>
  <si>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</si>
  <si>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</si>
  <si>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</si>
  <si>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</si>
  <si>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</si>
  <si>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</si>
  <si>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</si>
  <si>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</si>
  <si>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</si>
  <si>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</si>
  <si>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</si>
  <si>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</si>
  <si>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</si>
  <si>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</si>
  <si>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</si>
  <si>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</si>
  <si>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</si>
  <si>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</si>
  <si>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</si>
  <si>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</si>
  <si>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</si>
  <si>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</si>
  <si>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</si>
  <si>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</si>
  <si>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</si>
  <si>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</si>
  <si>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</si>
  <si>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</si>
  <si>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</si>
  <si>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</si>
  <si>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</si>
  <si>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</si>
  <si>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</si>
  <si>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</si>
  <si>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</si>
  <si>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</si>
  <si>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</si>
  <si>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</si>
  <si>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</si>
  <si>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</si>
  <si>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</si>
  <si>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</si>
  <si>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</si>
  <si>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</si>
  <si>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</si>
  <si>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</si>
  <si>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</si>
  <si>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</si>
  <si>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</si>
  <si>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</si>
  <si>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</si>
  <si>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</si>
  <si>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</si>
  <si>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</si>
  <si>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</si>
  <si>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</si>
  <si>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</si>
  <si>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</si>
  <si>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</si>
  <si>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</si>
  <si>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</si>
  <si>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</si>
  <si>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</si>
  <si>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</si>
  <si>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</si>
  <si>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</si>
  <si>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</si>
  <si>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</si>
  <si>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</si>
  <si>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</si>
  <si>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</si>
  <si>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</si>
  <si>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</si>
  <si>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</si>
  <si>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</si>
  <si>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</si>
  <si>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</si>
  <si>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</si>
  <si>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</si>
  <si>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</si>
  <si>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</si>
  <si>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</si>
  <si>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</si>
  <si>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</si>
  <si>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</si>
  <si>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</si>
  <si>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</si>
  <si>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</si>
  <si>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</si>
  <si>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</si>
  <si>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</si>
  <si>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</si>
  <si>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</si>
  <si>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</si>
  <si>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</si>
  <si>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</si>
  <si>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</si>
  <si>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</si>
  <si>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</si>
  <si>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</si>
  <si>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</si>
  <si>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</si>
  <si>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</si>
  <si>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</si>
  <si>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</si>
  <si>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</si>
  <si>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</si>
  <si>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</si>
  <si>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</si>
  <si>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</si>
  <si>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</si>
  <si>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</si>
  <si>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</si>
  <si>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</si>
  <si>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</si>
  <si>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</si>
  <si>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</si>
  <si>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</si>
  <si>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</si>
  <si>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</si>
  <si>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</si>
  <si>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</si>
  <si>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</si>
  <si>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</si>
  <si>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</si>
  <si>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</si>
  <si>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</si>
  <si>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</si>
  <si>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</si>
  <si>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</si>
  <si>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</si>
  <si>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</si>
  <si>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</si>
  <si>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</si>
  <si>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</si>
  <si>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</si>
  <si>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</si>
  <si>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</si>
  <si>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</si>
  <si>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</si>
  <si>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</si>
  <si>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</si>
  <si>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</si>
  <si>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</si>
  <si>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</si>
  <si>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</si>
  <si>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</si>
  <si>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</si>
  <si>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</si>
  <si>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</si>
  <si>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</si>
  <si>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</si>
  <si>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</si>
  <si>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</si>
  <si>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</si>
  <si>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</si>
  <si>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</si>
  <si>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</si>
  <si>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</si>
  <si>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</si>
  <si>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</si>
  <si>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</si>
  <si>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</si>
  <si>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</si>
  <si>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</si>
  <si>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</si>
  <si>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</si>
  <si>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</si>
  <si>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</si>
  <si>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</si>
  <si>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</si>
  <si>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</si>
  <si>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</si>
  <si>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</si>
  <si>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</si>
  <si>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</si>
  <si>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</si>
  <si>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</si>
  <si>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</si>
  <si>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</si>
  <si>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</si>
  <si>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</si>
  <si>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</si>
  <si>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</si>
  <si>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</si>
  <si>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</si>
  <si>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</si>
  <si>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</si>
  <si>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</si>
  <si>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</si>
  <si>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</si>
  <si>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</si>
  <si>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</si>
  <si>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</si>
  <si>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</si>
  <si>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</si>
  <si>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</si>
  <si>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</si>
  <si>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</si>
  <si>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</si>
  <si>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</si>
  <si>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</si>
  <si>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</si>
  <si>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</si>
  <si>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</si>
  <si>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</si>
  <si>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</si>
  <si>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</si>
  <si>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</si>
  <si>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</si>
  <si>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</si>
  <si>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</si>
  <si>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</si>
  <si>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</si>
  <si>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</si>
  <si>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</si>
  <si>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</si>
  <si>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</si>
  <si>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</si>
  <si>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</si>
  <si>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</si>
  <si>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</si>
  <si>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</si>
  <si>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</si>
  <si>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</si>
  <si>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</si>
  <si>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</si>
  <si>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</si>
  <si>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</si>
  <si>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</si>
  <si>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</si>
  <si>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</si>
  <si>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</si>
  <si>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</si>
  <si>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</si>
  <si>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</si>
  <si>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</si>
  <si>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</si>
  <si>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</si>
  <si>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</si>
  <si>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</si>
  <si>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</si>
  <si>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</si>
  <si>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</si>
  <si>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</si>
  <si>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</si>
  <si>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</si>
  <si>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</si>
  <si>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</si>
  <si>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</si>
  <si>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</si>
  <si>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</si>
  <si>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</si>
  <si>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</si>
  <si>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</si>
  <si>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</si>
  <si>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</si>
  <si>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</si>
  <si>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</si>
  <si>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</si>
  <si>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</si>
  <si>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</si>
  <si>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</si>
  <si>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</si>
  <si>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</si>
  <si>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</si>
  <si>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</si>
  <si>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</si>
  <si>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</si>
  <si>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</si>
  <si>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</si>
  <si>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</si>
  <si>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</si>
  <si>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</si>
  <si>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</si>
  <si>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</si>
  <si>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</si>
  <si>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</si>
  <si>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</si>
  <si>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</si>
  <si>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</si>
  <si>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</si>
  <si>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</si>
  <si>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</si>
  <si>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</si>
  <si>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</si>
  <si>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</si>
  <si>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</si>
  <si>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</si>
  <si>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</si>
  <si>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</si>
  <si>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</si>
  <si>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</si>
  <si>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</si>
  <si>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</si>
  <si>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</si>
  <si>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</si>
  <si>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</si>
  <si>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</si>
  <si>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</si>
  <si>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</si>
  <si>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</si>
  <si>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</si>
  <si>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</si>
  <si>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</si>
  <si>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</si>
  <si>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</si>
  <si>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</si>
  <si>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</si>
  <si>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</si>
  <si>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</si>
  <si>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</si>
  <si>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</si>
  <si>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</si>
  <si>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</si>
  <si>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</si>
  <si>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</si>
  <si>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</si>
  <si>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</si>
  <si>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</si>
  <si>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</si>
  <si>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</si>
  <si>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</si>
  <si>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</si>
  <si>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</si>
  <si>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</si>
  <si>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</si>
  <si>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</si>
  <si>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</si>
  <si>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</si>
  <si>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</si>
  <si>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</si>
  <si>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</si>
  <si>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</si>
  <si>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</si>
  <si>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</si>
  <si>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</si>
  <si>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</si>
  <si>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</si>
  <si>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</si>
  <si>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</si>
  <si>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</si>
  <si>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</si>
  <si>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</si>
  <si>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</si>
  <si>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</si>
  <si>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</si>
  <si>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</si>
  <si>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</si>
  <si>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</si>
  <si>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</si>
  <si>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</si>
  <si>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</si>
  <si>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</si>
  <si>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</si>
  <si>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</si>
  <si>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</si>
  <si>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</si>
  <si>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</si>
  <si>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</si>
  <si>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</si>
  <si>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</si>
  <si>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</si>
  <si>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</si>
  <si>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</si>
  <si>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</si>
  <si>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</si>
  <si>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</si>
  <si>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</si>
  <si>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</si>
  <si>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</si>
  <si>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</si>
  <si>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</si>
  <si>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</si>
  <si>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</si>
  <si>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</si>
  <si>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</si>
  <si>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</si>
  <si>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</si>
  <si>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</si>
  <si>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</si>
  <si>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</si>
  <si>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</si>
  <si>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</si>
  <si>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</si>
  <si>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</si>
  <si>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</si>
  <si>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</si>
  <si>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</si>
  <si>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</si>
  <si>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</si>
  <si>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</si>
  <si>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</si>
  <si>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</si>
  <si>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</si>
  <si>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</si>
  <si>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</si>
  <si>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</si>
  <si>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</si>
  <si>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</si>
  <si>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</si>
  <si>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</si>
  <si>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</si>
  <si>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</si>
  <si>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</si>
  <si>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</si>
  <si>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</si>
  <si>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</si>
  <si>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</si>
  <si>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</si>
  <si>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</si>
  <si>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</si>
  <si>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</si>
  <si>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</si>
  <si>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</si>
  <si>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</si>
  <si>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</si>
  <si>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</si>
  <si>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</si>
  <si>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</si>
  <si>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</si>
  <si>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</si>
  <si>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</si>
  <si>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</si>
  <si>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</si>
  <si>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</si>
  <si>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</si>
  <si>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</si>
  <si>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</si>
  <si>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</si>
  <si>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</si>
  <si>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</si>
  <si>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</si>
  <si>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</si>
  <si>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</si>
  <si>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</si>
  <si>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</si>
  <si>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</si>
  <si>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</si>
  <si>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</si>
  <si>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</si>
  <si>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</si>
  <si>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</si>
  <si>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</si>
  <si>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</si>
  <si>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</si>
  <si>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</si>
  <si>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</si>
  <si>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</si>
  <si>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</si>
  <si>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</si>
  <si>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</si>
  <si>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</si>
  <si>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</si>
  <si>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</si>
  <si>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</si>
  <si>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</si>
  <si>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</si>
  <si>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</si>
  <si>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</si>
  <si>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</si>
  <si>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</si>
  <si>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</si>
  <si>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</si>
  <si>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</si>
  <si>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</si>
  <si>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</si>
  <si>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</si>
  <si>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</si>
  <si>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</si>
  <si>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</si>
  <si>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</si>
  <si>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</si>
  <si>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</si>
  <si>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</si>
  <si>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</si>
  <si>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</si>
  <si>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</si>
  <si>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</si>
  <si>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</si>
  <si>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</si>
  <si>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</si>
  <si>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</si>
  <si>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</si>
  <si>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</si>
  <si>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</si>
  <si>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</si>
  <si>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</si>
  <si>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</si>
  <si>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</si>
  <si>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</si>
  <si>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</si>
  <si>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</si>
  <si>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</si>
  <si>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</si>
  <si>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</si>
  <si>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</si>
  <si>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</si>
  <si>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</si>
  <si>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</si>
  <si>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</si>
  <si>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</si>
  <si>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</si>
  <si>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</si>
  <si>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</si>
  <si>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</si>
  <si>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</si>
  <si>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</si>
  <si>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</si>
  <si>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</si>
  <si>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</si>
  <si>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</si>
  <si>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</si>
  <si>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</si>
  <si>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</si>
  <si>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</si>
  <si>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</si>
  <si>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</si>
  <si>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</si>
  <si>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</si>
  <si>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</si>
  <si>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</si>
  <si>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</si>
  <si>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</si>
  <si>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</si>
  <si>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</si>
  <si>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</si>
  <si>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</si>
  <si>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</si>
  <si>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</si>
  <si>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</si>
  <si>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</si>
  <si>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</si>
  <si>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</si>
  <si>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</si>
  <si>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</si>
  <si>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</si>
  <si>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</si>
  <si>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</si>
  <si>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</si>
  <si>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</si>
  <si>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</si>
  <si>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</si>
  <si>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</si>
  <si>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</si>
  <si>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</si>
  <si>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</si>
  <si>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</si>
  <si>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</si>
  <si>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</si>
  <si>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</si>
  <si>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</si>
  <si>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</si>
  <si>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</si>
  <si>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</si>
  <si>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</si>
  <si>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</si>
  <si>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</si>
  <si>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</si>
  <si>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</si>
  <si>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</si>
  <si>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</si>
  <si>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</si>
  <si>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</si>
  <si>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</si>
  <si>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</si>
  <si>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</si>
  <si>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</si>
  <si>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</si>
  <si>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</si>
  <si>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</si>
  <si>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</si>
  <si>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</si>
  <si>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</si>
  <si>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</si>
  <si>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</si>
  <si>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</si>
  <si>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</si>
  <si>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</si>
  <si>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</si>
  <si>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</si>
  <si>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</si>
  <si>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</si>
  <si>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</si>
  <si>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</si>
  <si>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</si>
  <si>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</si>
  <si>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</si>
  <si>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</si>
  <si>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</si>
  <si>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</si>
  <si>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</si>
  <si>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</si>
  <si>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</si>
  <si>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</si>
  <si>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</si>
  <si>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</si>
  <si>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</si>
  <si>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</si>
  <si>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</si>
  <si>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</si>
  <si>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</si>
  <si>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</si>
  <si>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</si>
  <si>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</si>
  <si>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</si>
  <si>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</si>
  <si>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</si>
  <si>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</si>
  <si>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</si>
  <si>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</si>
  <si>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</si>
  <si>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</si>
  <si>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</si>
  <si>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</si>
  <si>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</si>
  <si>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</si>
  <si>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</si>
  <si>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</si>
  <si>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</si>
  <si>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</si>
  <si>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</si>
  <si>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</si>
  <si>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</si>
  <si>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</si>
  <si>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</si>
  <si>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</si>
  <si>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</si>
  <si>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</si>
  <si>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</si>
  <si>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</si>
  <si>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</si>
  <si>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</si>
  <si>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</si>
  <si>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</si>
  <si>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</si>
  <si>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</si>
  <si>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</si>
  <si>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</si>
  <si>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</si>
  <si>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</si>
  <si>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</si>
  <si>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</si>
  <si>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</si>
  <si>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</si>
  <si>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</si>
  <si>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</si>
  <si>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</si>
  <si>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</si>
  <si>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</si>
  <si>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</si>
  <si>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</si>
  <si>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</si>
  <si>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</si>
  <si>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</si>
  <si>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</si>
  <si>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</si>
  <si>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</si>
  <si>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</si>
  <si>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</si>
  <si>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</si>
  <si>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</si>
  <si>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</si>
  <si>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</si>
  <si>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</si>
  <si>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</si>
  <si>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</si>
  <si>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</si>
  <si>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</si>
  <si>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</si>
  <si>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</si>
  <si>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</si>
  <si>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</si>
  <si>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</si>
  <si>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</si>
  <si>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</si>
  <si>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</si>
  <si>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</si>
  <si>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</si>
  <si>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</si>
  <si>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</si>
  <si>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</si>
  <si>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</si>
  <si>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</si>
  <si>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</si>
  <si>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</si>
  <si>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</si>
  <si>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</si>
  <si>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</si>
  <si>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</si>
  <si>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</si>
  <si>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</si>
  <si>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</si>
  <si>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</si>
  <si>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</si>
  <si>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</si>
  <si>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</si>
  <si>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</si>
  <si>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</si>
  <si>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</si>
  <si>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</si>
  <si>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</si>
  <si>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</si>
  <si>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</si>
  <si>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</si>
  <si>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</si>
  <si>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</si>
  <si>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</si>
  <si>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</si>
  <si>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</si>
  <si>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</si>
  <si>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</si>
  <si>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</si>
  <si>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</si>
  <si>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</si>
  <si>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</si>
  <si>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</si>
  <si>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</si>
  <si>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</si>
  <si>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</si>
  <si>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</si>
  <si>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</si>
  <si>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</si>
  <si>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</si>
  <si>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</si>
  <si>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</si>
  <si>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</si>
  <si>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</si>
  <si>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</si>
  <si>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</si>
  <si>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</si>
  <si>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</si>
  <si>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</si>
  <si>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</si>
  <si>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</si>
  <si>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</si>
  <si>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</si>
  <si>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</si>
  <si>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</si>
  <si>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</si>
  <si>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</si>
  <si>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</si>
  <si>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</si>
  <si>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</si>
  <si>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</si>
  <si>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</si>
  <si>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</si>
  <si>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</si>
  <si>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</si>
  <si>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</si>
  <si>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</si>
  <si>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</si>
  <si>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</si>
  <si>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</si>
  <si>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</si>
  <si>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</si>
  <si>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</si>
  <si>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</si>
  <si>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</si>
  <si>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</si>
  <si>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</si>
  <si>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</si>
  <si>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</si>
  <si>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</si>
  <si>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</si>
  <si>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</si>
  <si>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</si>
  <si>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</si>
  <si>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</si>
  <si>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</si>
  <si>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</si>
  <si>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</si>
  <si>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</si>
  <si>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</si>
  <si>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</si>
  <si>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</si>
  <si>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</si>
  <si>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</si>
  <si>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</si>
  <si>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</si>
  <si>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</si>
  <si>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</si>
  <si>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</si>
  <si>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</si>
  <si>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</si>
  <si>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</si>
  <si>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</si>
  <si>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</si>
  <si>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</si>
  <si>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</si>
  <si>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</si>
  <si>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</si>
  <si>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</si>
  <si>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</si>
  <si>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</si>
  <si>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</si>
  <si>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</si>
  <si>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</si>
  <si>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</si>
  <si>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</si>
  <si>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</si>
  <si>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</si>
  <si>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</si>
  <si>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</si>
  <si>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</si>
  <si>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</si>
  <si>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</si>
  <si>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</si>
  <si>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</si>
  <si>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</si>
  <si>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</si>
  <si>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</si>
  <si>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</si>
  <si>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</si>
  <si>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</si>
  <si>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</si>
  <si>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</si>
  <si>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</si>
  <si>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</si>
  <si>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</si>
  <si>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</si>
  <si>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</si>
  <si>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</si>
  <si>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</si>
  <si>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</si>
  <si>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</si>
  <si>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</si>
  <si>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</si>
  <si>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</si>
  <si>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</si>
  <si>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</si>
  <si>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</si>
  <si>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</si>
  <si>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</si>
  <si>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</si>
  <si>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</si>
  <si>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</si>
  <si>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</si>
  <si>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</si>
  <si>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</si>
  <si>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</si>
  <si>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</si>
  <si>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</si>
  <si>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</si>
  <si>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</si>
  <si>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</si>
  <si>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</si>
  <si>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</si>
  <si>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</si>
  <si>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</si>
  <si>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</si>
  <si>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</si>
  <si>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</si>
  <si>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</si>
  <si>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</si>
  <si>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</si>
  <si>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</si>
  <si>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</si>
  <si>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</si>
  <si>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</si>
  <si>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</si>
  <si>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</si>
  <si>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</si>
  <si>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</si>
  <si>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</si>
  <si>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</si>
  <si>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</si>
  <si>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</si>
  <si>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</si>
  <si>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</si>
  <si>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</si>
  <si>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</si>
  <si>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</si>
  <si>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</si>
  <si>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</si>
  <si>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</si>
  <si>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</si>
  <si>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</si>
  <si>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</si>
  <si>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</si>
  <si>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</si>
  <si>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</si>
  <si>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</si>
  <si>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</si>
  <si>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</si>
  <si>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</si>
  <si>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</si>
  <si>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</si>
  <si>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</si>
  <si>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</si>
  <si>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</si>
  <si>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</si>
  <si>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</si>
  <si>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</si>
  <si>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</si>
  <si>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</si>
  <si>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</si>
  <si>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</si>
  <si>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</si>
  <si>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</si>
  <si>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</si>
  <si>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</si>
  <si>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</si>
  <si>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</si>
  <si>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</si>
  <si>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</si>
  <si>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</si>
  <si>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</si>
  <si>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</si>
  <si>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</si>
  <si>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</si>
  <si>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</si>
  <si>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</si>
  <si>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</si>
  <si>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</si>
  <si>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</si>
  <si>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</si>
  <si>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</si>
  <si>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</si>
  <si>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</si>
  <si>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</si>
  <si>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</si>
  <si>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</si>
  <si>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</si>
  <si>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</si>
  <si>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</si>
  <si>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</si>
  <si>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</si>
  <si>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</si>
  <si>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</si>
  <si>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</si>
  <si>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</si>
  <si>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</si>
  <si>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</si>
  <si>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</si>
  <si>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</si>
  <si>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</si>
  <si>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</si>
  <si>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</si>
  <si>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</si>
  <si>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</si>
  <si>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</si>
  <si>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</si>
  <si>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</si>
  <si>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</si>
  <si>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</si>
  <si>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</si>
  <si>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</si>
  <si>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</si>
  <si>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</si>
  <si>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</si>
  <si>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</si>
  <si>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</si>
  <si>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</si>
  <si>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</si>
  <si>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</si>
  <si>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</si>
  <si>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</si>
  <si>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</si>
  <si>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</si>
  <si>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</si>
  <si>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</si>
  <si>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</si>
  <si>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</si>
  <si>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</si>
  <si>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</si>
  <si>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</si>
  <si>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</si>
  <si>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</si>
  <si>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</si>
  <si>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</si>
  <si>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</si>
  <si>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</si>
  <si>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</si>
  <si>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</si>
  <si>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</si>
  <si>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</si>
  <si>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</si>
  <si>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</si>
  <si>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</si>
  <si>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</si>
  <si>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</si>
  <si>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</si>
  <si>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</si>
  <si>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</si>
  <si>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</si>
  <si>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</si>
  <si>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</si>
  <si>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</si>
  <si>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</si>
  <si>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</si>
  <si>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</si>
  <si>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</si>
  <si>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</si>
  <si>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</si>
  <si>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</si>
  <si>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</si>
  <si>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</si>
  <si>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</si>
  <si>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</si>
  <si>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</si>
  <si>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</si>
  <si>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</si>
  <si>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</si>
  <si>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</si>
  <si>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</si>
  <si>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</si>
  <si>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</si>
  <si>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</si>
  <si>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</si>
  <si>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</si>
  <si>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</si>
  <si>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</si>
  <si>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</si>
  <si>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</si>
  <si>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</si>
  <si>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</si>
  <si>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</si>
  <si>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</si>
  <si>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</si>
  <si>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</si>
  <si>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</si>
  <si>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</si>
  <si>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</si>
  <si>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</si>
  <si>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</si>
  <si>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</si>
  <si>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</si>
  <si>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</si>
  <si>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</si>
  <si>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</si>
  <si>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</si>
  <si>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</si>
  <si>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</si>
  <si>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</si>
  <si>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</si>
  <si>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</si>
  <si>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</si>
  <si>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</si>
  <si>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</si>
  <si>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</si>
  <si>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</si>
  <si>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</si>
  <si>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</si>
  <si>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</si>
  <si>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</si>
  <si>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</si>
  <si>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</si>
  <si>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</si>
  <si>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</si>
  <si>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</si>
  <si>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</si>
  <si>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</si>
  <si>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</si>
  <si>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</si>
  <si>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</si>
  <si>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</si>
  <si>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</si>
  <si>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</si>
  <si>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</si>
  <si>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</si>
  <si>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</si>
  <si>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</si>
  <si>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</si>
  <si>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</si>
  <si>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</si>
  <si>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</si>
  <si>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</si>
  <si>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</si>
  <si>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</si>
  <si>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</si>
  <si>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</si>
  <si>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</si>
  <si>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</si>
  <si>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</si>
  <si>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</si>
  <si>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</si>
  <si>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</si>
  <si>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</si>
  <si>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</si>
  <si>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</si>
  <si>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</si>
  <si>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</si>
  <si>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</si>
  <si>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</si>
  <si>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</si>
  <si>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</si>
  <si>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</si>
  <si>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</si>
  <si>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</si>
  <si>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</si>
  <si>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</si>
  <si>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</si>
  <si>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</si>
  <si>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</si>
  <si>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</si>
  <si>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</si>
  <si>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</si>
  <si>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</si>
  <si>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</si>
  <si>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</si>
  <si>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</si>
  <si>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</si>
  <si>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</si>
  <si>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</si>
  <si>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</si>
  <si>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</si>
  <si>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</si>
  <si>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</si>
  <si>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</si>
  <si>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</si>
  <si>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</si>
  <si>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</si>
  <si>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</si>
  <si>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</si>
  <si>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</si>
  <si>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</si>
  <si>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</si>
  <si>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</si>
  <si>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</si>
  <si>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</si>
  <si>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</si>
  <si>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</si>
  <si>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</si>
  <si>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</si>
  <si>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</si>
  <si>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</si>
  <si>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</si>
  <si>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</si>
  <si>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</si>
  <si>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</si>
  <si>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</si>
  <si>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</si>
  <si>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</si>
  <si>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</si>
  <si>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</si>
  <si>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</si>
  <si>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</si>
  <si>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</si>
  <si>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</si>
  <si>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</si>
  <si>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</si>
  <si>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</si>
  <si>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</si>
  <si>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</si>
  <si>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</si>
  <si>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</si>
  <si>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</si>
  <si>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</si>
  <si>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</si>
  <si>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</si>
  <si>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</si>
  <si>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</si>
  <si>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</si>
  <si>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</si>
  <si>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</si>
  <si>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</si>
  <si>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</si>
  <si>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</si>
  <si>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</si>
  <si>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</si>
  <si>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</si>
  <si>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</si>
  <si>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</si>
  <si>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</si>
  <si>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</si>
  <si>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</si>
  <si>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</si>
  <si>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</si>
  <si>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</si>
  <si>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</si>
  <si>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</si>
  <si>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</si>
  <si>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</si>
  <si>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</si>
  <si>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</si>
  <si>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</si>
  <si>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</si>
  <si>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</si>
  <si>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</si>
  <si>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</si>
  <si>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</si>
  <si>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</si>
  <si>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</si>
  <si>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</si>
  <si>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</si>
  <si>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</si>
  <si>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</si>
  <si>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</si>
  <si>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</si>
  <si>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</si>
  <si>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</si>
  <si>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</si>
  <si>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</si>
  <si>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</si>
  <si>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</si>
  <si>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</si>
  <si>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</si>
  <si>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</si>
  <si>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</si>
  <si>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</si>
  <si>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</si>
  <si>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</si>
  <si>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</si>
  <si>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</si>
  <si>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</si>
  <si>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</si>
  <si>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</si>
  <si>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</si>
  <si>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</si>
  <si>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</si>
  <si>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</si>
  <si>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</si>
  <si>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</si>
  <si>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</si>
  <si>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</si>
  <si>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</si>
  <si>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</si>
  <si>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</si>
  <si>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</si>
  <si>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</si>
  <si>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</si>
  <si>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</si>
  <si>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</si>
  <si>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</si>
  <si>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</si>
  <si>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</si>
  <si>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</si>
  <si>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</si>
  <si>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</si>
  <si>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</si>
  <si>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</si>
  <si>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</si>
  <si>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</si>
  <si>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</si>
  <si>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</si>
  <si>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</si>
  <si>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</si>
  <si>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</si>
  <si>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</si>
  <si>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</si>
  <si>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</si>
  <si>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</si>
  <si>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</si>
  <si>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</si>
  <si>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</si>
  <si>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</si>
  <si>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</si>
  <si>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</si>
  <si>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</si>
  <si>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</si>
  <si>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</si>
  <si>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</si>
  <si>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</si>
  <si>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</si>
  <si>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</si>
  <si>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</si>
  <si>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</si>
  <si>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</si>
  <si>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</si>
  <si>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</si>
  <si>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</si>
  <si>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</si>
  <si>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</si>
  <si>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</si>
  <si>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</si>
  <si>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</si>
  <si>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</si>
  <si>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</si>
  <si>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</si>
  <si>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</si>
  <si>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</si>
  <si>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</si>
  <si>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</si>
  <si>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</si>
  <si>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</si>
  <si>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</si>
  <si>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</si>
  <si>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</si>
  <si>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</si>
  <si>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</si>
  <si>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</si>
  <si>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</si>
  <si>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</si>
  <si>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</si>
  <si>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</si>
  <si>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</si>
  <si>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</si>
  <si>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</si>
  <si>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</si>
  <si>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</si>
  <si>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</si>
  <si>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</si>
  <si>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</si>
  <si>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</si>
  <si>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</si>
  <si>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</si>
  <si>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</si>
  <si>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</si>
  <si>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</si>
  <si>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</si>
  <si>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</si>
  <si>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</si>
  <si>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</si>
  <si>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</si>
  <si>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</si>
  <si>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</si>
  <si>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</si>
  <si>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</si>
  <si>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</si>
  <si>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</si>
  <si>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</si>
  <si>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</si>
  <si>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</si>
  <si>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</si>
  <si>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</si>
  <si>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</si>
  <si>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</si>
  <si>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</si>
  <si>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</si>
  <si>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</si>
  <si>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</si>
  <si>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</si>
  <si>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</si>
  <si>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</si>
  <si>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</si>
  <si>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</si>
  <si>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</si>
  <si>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</si>
  <si>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</si>
  <si>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</si>
  <si>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</si>
  <si>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</si>
  <si>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</si>
  <si>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</si>
  <si>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</si>
  <si>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</si>
  <si>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</si>
  <si>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</si>
  <si>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</si>
  <si>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</si>
  <si>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</si>
  <si>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</si>
  <si>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</si>
  <si>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</si>
  <si>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</si>
  <si>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</si>
  <si>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</si>
  <si>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</si>
  <si>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</si>
  <si>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</si>
  <si>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</si>
  <si>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</si>
  <si>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</si>
  <si>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</si>
  <si>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</si>
  <si>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</si>
  <si>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</si>
  <si>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</si>
  <si>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</si>
  <si>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</si>
  <si>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</si>
  <si>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</si>
  <si>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</si>
  <si>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</si>
  <si>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</si>
  <si>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</si>
  <si>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</si>
  <si>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</si>
  <si>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</si>
  <si>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</si>
  <si>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</si>
  <si>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</si>
  <si>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</si>
  <si>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</si>
  <si>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</si>
  <si>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</si>
  <si>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</si>
  <si>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</si>
  <si>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</si>
  <si>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</si>
  <si>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</si>
  <si>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</si>
  <si>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</si>
  <si>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</si>
  <si>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</si>
  <si>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</si>
  <si>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</si>
  <si>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</si>
  <si>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</si>
  <si>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</si>
  <si>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</si>
  <si>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</si>
  <si>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</si>
  <si>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</si>
  <si>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</si>
  <si>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</si>
  <si>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</si>
  <si>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</si>
  <si>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</si>
  <si>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</si>
  <si>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</si>
  <si>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</si>
  <si>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</si>
  <si>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</si>
  <si>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</si>
  <si>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</si>
  <si>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</si>
  <si>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</si>
  <si>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</si>
  <si>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</si>
  <si>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</si>
  <si>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</si>
  <si>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</si>
  <si>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</si>
  <si>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</si>
  <si>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</si>
  <si>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</si>
  <si>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</si>
  <si>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</si>
  <si>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</si>
  <si>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</si>
  <si>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</si>
  <si>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</si>
  <si>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</si>
  <si>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</si>
  <si>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</si>
  <si>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</si>
  <si>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</si>
  <si>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</si>
  <si>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</si>
  <si>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</si>
  <si>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</si>
  <si>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</si>
  <si>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</si>
  <si>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</si>
  <si>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</si>
  <si>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</si>
  <si>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</si>
  <si>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</si>
  <si>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</si>
  <si>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</si>
  <si>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</si>
  <si>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</si>
  <si>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</si>
  <si>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</si>
  <si>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</si>
  <si>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</si>
  <si>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</si>
  <si>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</si>
  <si>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</si>
  <si>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</si>
  <si>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</si>
  <si>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</si>
  <si>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</si>
  <si>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</si>
  <si>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</si>
  <si>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</si>
  <si>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</si>
  <si>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</si>
  <si>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</si>
  <si>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</si>
  <si>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</si>
  <si>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</si>
  <si>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</si>
  <si>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</si>
  <si>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</si>
  <si>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</si>
  <si>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</si>
  <si>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</si>
  <si>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</si>
  <si>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</si>
  <si>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</si>
  <si>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</si>
  <si>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</si>
  <si>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</si>
  <si>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</si>
  <si>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</si>
  <si>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</si>
  <si>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</si>
  <si>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</si>
  <si>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</si>
  <si>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</si>
  <si>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</si>
  <si>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</si>
  <si>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</si>
  <si>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</si>
  <si>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</si>
  <si>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</si>
  <si>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</si>
  <si>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</si>
  <si>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</si>
  <si>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</si>
  <si>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</si>
  <si>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</si>
  <si>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</si>
  <si>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</si>
  <si>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</si>
  <si>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</si>
  <si>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</si>
  <si>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</si>
  <si>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</si>
  <si>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</si>
  <si>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</si>
  <si>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</si>
  <si>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</si>
  <si>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</si>
  <si>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</si>
  <si>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</si>
  <si>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</si>
  <si>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</si>
  <si>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</si>
  <si>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</si>
  <si>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</si>
  <si>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</si>
  <si>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</si>
  <si>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</si>
  <si>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</si>
  <si>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</si>
  <si>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</si>
  <si>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</si>
  <si>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</si>
  <si>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</si>
  <si>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</si>
  <si>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</si>
  <si>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</si>
  <si>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</si>
  <si>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</si>
  <si>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</si>
  <si>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</si>
  <si>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</si>
  <si>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</si>
  <si>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</si>
  <si>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</si>
  <si>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</si>
  <si>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</si>
  <si>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</si>
  <si>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</si>
  <si>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</si>
  <si>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</si>
  <si>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</si>
  <si>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</si>
  <si>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</si>
  <si>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</si>
  <si>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</si>
  <si>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</si>
  <si>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</si>
  <si>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</si>
  <si>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</si>
  <si>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</si>
  <si>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</si>
  <si>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</si>
  <si>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</si>
  <si>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</si>
  <si>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</si>
  <si>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</si>
  <si>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</si>
  <si>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</si>
  <si>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</si>
  <si>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</si>
  <si>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</si>
  <si>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</si>
  <si>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</si>
  <si>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</si>
  <si>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</si>
  <si>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</si>
  <si>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</si>
  <si>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</si>
  <si>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</si>
  <si>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</si>
  <si>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</si>
  <si>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</si>
  <si>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</si>
  <si>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</si>
  <si>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</si>
  <si>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</si>
  <si>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</si>
  <si>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</si>
  <si>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</si>
  <si>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</si>
  <si>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</si>
  <si>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</si>
  <si>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</si>
  <si>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</si>
  <si>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</si>
  <si>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</si>
  <si>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</si>
  <si>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</si>
  <si>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</si>
  <si>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</si>
  <si>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</si>
  <si>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</si>
  <si>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</si>
  <si>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</si>
  <si>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</si>
  <si>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</si>
  <si>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</si>
  <si>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</si>
  <si>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</si>
  <si>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</si>
  <si>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</si>
  <si>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</si>
  <si>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</si>
  <si>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</si>
  <si>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</si>
  <si>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</si>
  <si>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</si>
  <si>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</si>
  <si>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</si>
  <si>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</si>
  <si>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</si>
  <si>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</si>
  <si>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</si>
  <si>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</si>
  <si>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</si>
  <si>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</si>
  <si>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</si>
  <si>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</si>
  <si>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</si>
  <si>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</si>
  <si>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</si>
  <si>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</si>
  <si>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</si>
  <si>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</si>
  <si>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</si>
  <si>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</si>
  <si>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</si>
  <si>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</si>
  <si>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</si>
  <si>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</si>
  <si>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</si>
  <si>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</si>
  <si>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</si>
  <si>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</si>
  <si>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</si>
  <si>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</si>
  <si>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</si>
  <si>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</si>
  <si>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</si>
  <si>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</si>
  <si>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</si>
  <si>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</si>
  <si>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</si>
  <si>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</si>
  <si>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</si>
  <si>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</si>
  <si>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</si>
  <si>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</si>
  <si>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</si>
  <si>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</si>
  <si>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</si>
  <si>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</si>
  <si>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</si>
  <si>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</si>
  <si>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</si>
  <si>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</si>
  <si>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</si>
  <si>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</si>
  <si>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</si>
  <si>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</si>
  <si>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</si>
  <si>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</si>
  <si>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</si>
  <si>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</si>
  <si>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</si>
  <si>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</si>
  <si>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</si>
  <si>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</si>
  <si>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</si>
  <si>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</si>
  <si>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</si>
  <si>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</si>
  <si>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</si>
  <si>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</si>
  <si>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</si>
  <si>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</si>
  <si>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</si>
  <si>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</si>
  <si>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</si>
  <si>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</si>
  <si>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</si>
  <si>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</si>
  <si>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</si>
  <si>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</si>
  <si>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</si>
  <si>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</si>
  <si>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</si>
  <si>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</si>
  <si>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</si>
  <si>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</si>
  <si>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</si>
  <si>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</si>
  <si>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</si>
  <si>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</si>
  <si>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</si>
  <si>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</si>
  <si>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</si>
  <si>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</si>
  <si>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</si>
  <si>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</si>
  <si>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</si>
  <si>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</si>
  <si>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</si>
  <si>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</si>
  <si>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</si>
  <si>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</si>
  <si>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</si>
  <si>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</si>
  <si>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</si>
  <si>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</si>
  <si>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</si>
  <si>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</si>
  <si>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</si>
  <si>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</si>
  <si>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</si>
  <si>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</si>
  <si>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</si>
  <si>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</si>
  <si>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</si>
  <si>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</si>
  <si>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</si>
  <si>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</si>
  <si>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</si>
  <si>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</si>
  <si>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</si>
  <si>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</si>
  <si>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</si>
  <si>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</si>
  <si>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</si>
  <si>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</si>
  <si>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</si>
  <si>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</si>
  <si>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</si>
  <si>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</si>
  <si>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</si>
  <si>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</si>
  <si>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</si>
  <si>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</si>
  <si>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</si>
  <si>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</si>
  <si>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</si>
  <si>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</si>
  <si>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</si>
  <si>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</si>
  <si>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</si>
  <si>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</si>
  <si>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</si>
  <si>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</si>
  <si>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</si>
  <si>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</si>
  <si>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</si>
  <si>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</si>
  <si>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</si>
  <si>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</si>
  <si>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</si>
  <si>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</si>
  <si>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</si>
  <si>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</si>
  <si>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</si>
  <si>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</si>
  <si>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</si>
  <si>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</si>
  <si>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</si>
  <si>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</si>
  <si>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</si>
  <si>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</si>
  <si>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</si>
  <si>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</si>
  <si>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</si>
  <si>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</si>
  <si>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</si>
  <si>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</si>
  <si>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</si>
  <si>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</si>
  <si>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</si>
  <si>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</si>
  <si>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</si>
  <si>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</si>
  <si>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</si>
  <si>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</si>
  <si>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</si>
  <si>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</si>
  <si>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</si>
  <si>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</si>
  <si>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</si>
  <si>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</si>
  <si>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</si>
  <si>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</si>
  <si>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</si>
  <si>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</si>
  <si>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</si>
  <si>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</si>
  <si>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</si>
  <si>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</si>
  <si>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</si>
  <si>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</si>
  <si>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</si>
  <si>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</si>
  <si>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</si>
  <si>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</si>
  <si>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</si>
  <si>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</si>
  <si>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</si>
  <si>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</si>
  <si>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</si>
  <si>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</si>
  <si>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</si>
  <si>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</si>
  <si>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</si>
  <si>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</si>
  <si>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</si>
  <si>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</si>
  <si>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</si>
  <si>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</si>
  <si>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</si>
  <si>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</si>
  <si>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</si>
  <si>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</si>
  <si>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</si>
  <si>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</si>
  <si>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</si>
  <si>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</si>
  <si>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</si>
  <si>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</si>
  <si>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</si>
  <si>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</si>
  <si>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</si>
  <si>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</si>
  <si>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</si>
  <si>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</si>
  <si>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</si>
  <si>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</si>
  <si>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</si>
  <si>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</si>
  <si>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</si>
  <si>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</si>
  <si>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</si>
  <si>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</si>
  <si>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</si>
  <si>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</si>
  <si>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</si>
  <si>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</si>
  <si>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</si>
  <si>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</si>
  <si>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</si>
  <si>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</si>
  <si>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</si>
  <si>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</si>
  <si>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</si>
  <si>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</si>
  <si>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</si>
  <si>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</si>
  <si>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</si>
  <si>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</si>
  <si>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</si>
  <si>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</si>
  <si>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</si>
  <si>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</si>
  <si>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</si>
  <si>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</si>
  <si>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</si>
  <si>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</si>
  <si>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</si>
  <si>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</si>
  <si>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</si>
  <si>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</si>
  <si>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</si>
  <si>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</si>
  <si>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</si>
  <si>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</si>
  <si>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</si>
  <si>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</si>
  <si>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</si>
  <si>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</si>
  <si>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</si>
  <si>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</si>
  <si>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</si>
  <si>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</si>
  <si>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</si>
  <si>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</si>
  <si>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</si>
  <si>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</si>
  <si>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</si>
  <si>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</si>
  <si>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</si>
  <si>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</si>
  <si>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</si>
  <si>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</si>
  <si>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</si>
  <si>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</si>
  <si>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</si>
  <si>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</si>
  <si>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</si>
  <si>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</si>
  <si>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</si>
  <si>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</si>
  <si>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</si>
  <si>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</si>
  <si>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</si>
  <si>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</si>
  <si>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</si>
  <si>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</si>
  <si>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</si>
  <si>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</si>
  <si>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</si>
  <si>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</si>
  <si>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</si>
  <si>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</si>
  <si>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</si>
  <si>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</si>
  <si>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</si>
  <si>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</si>
  <si>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</si>
  <si>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</si>
  <si>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</si>
  <si>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</si>
  <si>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</si>
  <si>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</si>
  <si>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</si>
  <si>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</si>
  <si>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</si>
  <si>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</si>
  <si>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</si>
  <si>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</si>
  <si>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</si>
  <si>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</si>
  <si>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</si>
  <si>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</si>
  <si>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</si>
  <si>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</si>
  <si>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</si>
  <si>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</si>
  <si>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</si>
  <si>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</si>
  <si>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</si>
  <si>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</si>
  <si>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</si>
  <si>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</si>
  <si>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</si>
  <si>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</si>
  <si>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</si>
  <si>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</si>
  <si>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</si>
  <si>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</si>
  <si>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</si>
  <si>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</si>
  <si>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</si>
  <si>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</si>
  <si>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</si>
  <si>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</si>
  <si>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</si>
  <si>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</si>
  <si>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</si>
  <si>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</si>
  <si>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</si>
  <si>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</si>
  <si>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</si>
  <si>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</si>
  <si>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</si>
  <si>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</si>
  <si>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</si>
  <si>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</si>
  <si>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</si>
  <si>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</si>
  <si>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</si>
  <si>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</si>
  <si>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</si>
  <si>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</si>
  <si>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</si>
  <si>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</si>
  <si>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</si>
  <si>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</si>
  <si>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</si>
  <si>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</si>
  <si>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</si>
  <si>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</si>
  <si>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</si>
  <si>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</si>
  <si>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</si>
  <si>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</si>
  <si>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</si>
  <si>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</si>
  <si>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</si>
  <si>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</si>
  <si>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</si>
  <si>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</si>
  <si>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</si>
  <si>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</si>
  <si>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</si>
  <si>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</si>
  <si>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</si>
  <si>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</si>
  <si>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</si>
  <si>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</si>
  <si>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</si>
  <si>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</si>
  <si>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</si>
  <si>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</si>
  <si>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</si>
  <si>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</si>
  <si>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</si>
  <si>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</si>
  <si>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</si>
  <si>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</si>
  <si>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</si>
  <si>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</si>
  <si>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</si>
  <si>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</si>
  <si>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</si>
  <si>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</si>
  <si>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</si>
  <si>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</si>
  <si>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</si>
  <si>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</si>
  <si>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</si>
  <si>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</si>
  <si>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</si>
  <si>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</si>
  <si>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</si>
  <si>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</si>
  <si>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</si>
  <si>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</si>
  <si>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</si>
  <si>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</si>
  <si>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</si>
  <si>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</si>
  <si>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</si>
  <si>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</si>
  <si>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</si>
  <si>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</si>
  <si>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</si>
  <si>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</si>
  <si>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</si>
  <si>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</si>
  <si>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</si>
  <si>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</si>
  <si>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</si>
  <si>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</si>
  <si>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</si>
  <si>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</si>
  <si>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</si>
  <si>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</si>
  <si>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</si>
  <si>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</si>
  <si>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</si>
  <si>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</si>
  <si>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</si>
  <si>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</si>
  <si>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</si>
  <si>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</si>
  <si>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</si>
  <si>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</si>
  <si>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</si>
  <si>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</si>
  <si>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</si>
  <si>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</si>
  <si>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</si>
  <si>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</si>
  <si>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</si>
  <si>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</si>
  <si>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</si>
  <si>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</si>
  <si>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</si>
  <si>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</si>
  <si>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</si>
  <si>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</si>
  <si>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</si>
  <si>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</si>
  <si>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</si>
  <si>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</si>
  <si>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</si>
  <si>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</si>
  <si>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</si>
  <si>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</si>
  <si>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</si>
  <si>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</si>
  <si>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</si>
  <si>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</si>
  <si>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</si>
  <si>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</si>
  <si>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</si>
  <si>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</si>
  <si>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</si>
  <si>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</si>
  <si>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</si>
  <si>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</si>
  <si>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</si>
  <si>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</si>
  <si>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</si>
  <si>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</si>
  <si>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</si>
  <si>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</si>
  <si>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</si>
  <si>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</si>
  <si>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</si>
  <si>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</si>
  <si>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</si>
  <si>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</si>
  <si>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</si>
  <si>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</si>
  <si>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</si>
  <si>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</si>
  <si>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</si>
  <si>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</si>
  <si>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</si>
  <si>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</si>
  <si>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</si>
  <si>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</si>
  <si>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</si>
  <si>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</si>
  <si>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</si>
  <si>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</si>
  <si>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</si>
  <si>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</si>
  <si>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</si>
  <si>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</si>
  <si>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</si>
  <si>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</si>
  <si>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</si>
  <si>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</si>
  <si>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</si>
  <si>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</si>
  <si>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</si>
  <si>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</si>
  <si>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</si>
  <si>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</si>
  <si>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</si>
  <si>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</si>
  <si>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</si>
  <si>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</si>
  <si>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</si>
  <si>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</si>
  <si>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</si>
  <si>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</si>
  <si>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</si>
  <si>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</si>
  <si>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</si>
  <si>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</si>
  <si>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</si>
  <si>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</si>
  <si>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</si>
  <si>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</si>
  <si>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</si>
  <si>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</si>
  <si>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</si>
  <si>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</si>
  <si>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</si>
  <si>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</si>
  <si>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</si>
  <si>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</si>
  <si>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</si>
  <si>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</si>
  <si>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</si>
  <si>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</si>
  <si>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</si>
  <si>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</si>
  <si>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</si>
  <si>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</si>
  <si>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</si>
  <si>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</si>
  <si>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</si>
  <si>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</si>
  <si>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</si>
  <si>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</si>
  <si>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</si>
  <si>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</si>
  <si>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</si>
  <si>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</si>
  <si>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</si>
  <si>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</si>
  <si>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</si>
  <si>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</si>
  <si>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</si>
  <si>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</si>
  <si>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</si>
  <si>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</si>
  <si>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</si>
  <si>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</si>
  <si>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</si>
  <si>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</si>
  <si>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</si>
  <si>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</si>
  <si>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</si>
  <si>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</si>
  <si>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</si>
  <si>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</si>
  <si>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</si>
  <si>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</si>
  <si>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</si>
  <si>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</si>
  <si>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</si>
  <si>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</si>
  <si>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</si>
  <si>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</si>
  <si>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</si>
  <si>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</si>
  <si>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</si>
  <si>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</si>
  <si>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</si>
  <si>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</si>
  <si>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</si>
  <si>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</si>
  <si>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</si>
  <si>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</si>
  <si>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</si>
  <si>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</si>
  <si>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</si>
  <si>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</si>
  <si>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</si>
  <si>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</si>
  <si>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</si>
  <si>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</si>
  <si>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</si>
  <si>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</si>
  <si>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</si>
  <si>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</si>
  <si>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</si>
  <si>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</si>
  <si>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</si>
  <si>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</si>
  <si>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</si>
  <si>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</si>
  <si>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</si>
  <si>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</si>
  <si>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</si>
  <si>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</si>
  <si>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</si>
  <si>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</si>
  <si>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</si>
  <si>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</si>
  <si>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</si>
  <si>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</si>
  <si>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</si>
  <si>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</si>
  <si>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</si>
  <si>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</si>
  <si>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</si>
  <si>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</si>
  <si>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</si>
  <si>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</si>
  <si>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</si>
  <si>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</si>
  <si>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</si>
  <si>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</si>
  <si>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</si>
  <si>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</si>
  <si>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</si>
  <si>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</si>
  <si>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</si>
  <si>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</si>
  <si>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</si>
  <si>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</si>
  <si>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</si>
  <si>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</si>
  <si>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</si>
  <si>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</si>
  <si>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</si>
  <si>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</si>
  <si>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</si>
  <si>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</si>
  <si>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</si>
  <si>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</si>
  <si>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</si>
  <si>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</si>
  <si>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</si>
  <si>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</si>
  <si>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</si>
  <si>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</si>
  <si>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</si>
  <si>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</si>
  <si>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</si>
  <si>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</si>
  <si>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</si>
  <si>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</si>
  <si>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</si>
  <si>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</si>
  <si>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</si>
  <si>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</si>
  <si>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</si>
  <si>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</si>
  <si>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</si>
  <si>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</si>
  <si>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</si>
  <si>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</si>
  <si>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</si>
  <si>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</si>
  <si>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</si>
  <si>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</si>
  <si>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</si>
  <si>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</si>
  <si>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</si>
  <si>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</si>
  <si>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</si>
  <si>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</si>
  <si>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</si>
  <si>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</si>
  <si>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</si>
  <si>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</si>
  <si>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</si>
  <si>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</si>
  <si>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</si>
  <si>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</si>
  <si>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</si>
  <si>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</si>
  <si>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</si>
  <si>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</si>
  <si>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</si>
  <si>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</si>
  <si>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</si>
  <si>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</si>
  <si>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</si>
  <si>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</si>
  <si>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</si>
  <si>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</si>
  <si>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</si>
  <si>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</si>
  <si>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</si>
  <si>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</si>
  <si>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</si>
  <si>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</si>
  <si>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</si>
  <si>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</si>
  <si>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</si>
  <si>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</si>
  <si>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</si>
  <si>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</si>
  <si>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</si>
  <si>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</si>
  <si>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</si>
  <si>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</si>
  <si>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</si>
  <si>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</si>
  <si>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</si>
  <si>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</si>
  <si>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</si>
  <si>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</si>
  <si>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</si>
  <si>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</si>
  <si>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</si>
  <si>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</si>
  <si>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</si>
  <si>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</si>
  <si>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</si>
  <si>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</si>
  <si>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</si>
  <si>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</si>
  <si>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</si>
  <si>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</si>
  <si>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</si>
  <si>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</si>
  <si>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</si>
  <si>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</si>
  <si>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</si>
  <si>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</si>
  <si>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</si>
  <si>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</si>
  <si>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</si>
  <si>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</si>
  <si>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</si>
  <si>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</si>
  <si>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</si>
  <si>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</si>
  <si>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</si>
  <si>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</si>
  <si>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</si>
  <si>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</si>
  <si>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</si>
  <si>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</si>
  <si>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</si>
  <si>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</si>
  <si>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</si>
  <si>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</si>
  <si>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</si>
  <si>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</si>
  <si>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</si>
  <si>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</si>
  <si>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</si>
  <si>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</si>
  <si>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</si>
  <si>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</si>
  <si>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</si>
  <si>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</si>
  <si>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</si>
  <si>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</si>
  <si>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</si>
  <si>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</si>
  <si>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</si>
  <si>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</si>
  <si>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</si>
  <si>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</si>
  <si>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</si>
  <si>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</si>
  <si>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</si>
  <si>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</si>
  <si>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</si>
  <si>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</si>
  <si>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</si>
  <si>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</si>
  <si>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</si>
  <si>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</si>
  <si>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</si>
  <si>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</si>
  <si>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</si>
  <si>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</si>
  <si>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</si>
  <si>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</si>
  <si>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</si>
  <si>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</si>
  <si>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</si>
  <si>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</si>
  <si>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</si>
  <si>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</si>
  <si>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</si>
  <si>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</si>
  <si>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</si>
  <si>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</si>
  <si>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</si>
  <si>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</si>
  <si>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</si>
  <si>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</si>
  <si>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</si>
  <si>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</si>
  <si>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</si>
  <si>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</si>
  <si>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</si>
  <si>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</si>
  <si>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</si>
  <si>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</si>
  <si>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</si>
  <si>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</si>
  <si>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</si>
  <si>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</si>
  <si>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</si>
  <si>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</si>
  <si>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</si>
  <si>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</si>
  <si>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</si>
  <si>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</si>
  <si>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</si>
  <si>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</si>
  <si>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</si>
  <si>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</si>
  <si>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</si>
  <si>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</si>
  <si>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</si>
  <si>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</si>
  <si>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</si>
  <si>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</si>
  <si>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</si>
  <si>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</si>
  <si>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</si>
  <si>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</si>
  <si>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</si>
  <si>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</si>
  <si>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</si>
  <si>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</si>
  <si>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</si>
  <si>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</si>
  <si>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</si>
  <si>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</si>
  <si>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</si>
  <si>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</si>
  <si>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</si>
  <si>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</si>
  <si>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</si>
  <si>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</si>
  <si>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</si>
  <si>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</si>
  <si>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</si>
  <si>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</si>
  <si>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</si>
  <si>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</si>
  <si>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</si>
  <si>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</si>
  <si>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</si>
  <si>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</si>
  <si>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</si>
  <si>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</si>
  <si>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</si>
  <si>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</si>
  <si>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</si>
  <si>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</si>
  <si>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</si>
  <si>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</si>
  <si>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</si>
  <si>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</si>
  <si>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</si>
  <si>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</si>
  <si>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</si>
  <si>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</si>
  <si>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</si>
  <si>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</si>
  <si>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</si>
  <si>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</si>
  <si>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</si>
  <si>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</si>
  <si>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</si>
  <si>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</si>
  <si>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</si>
  <si>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</si>
  <si>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</si>
  <si>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</si>
  <si>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</si>
  <si>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</si>
  <si>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</si>
  <si>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</si>
  <si>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</si>
  <si>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</si>
  <si>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</si>
  <si>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</si>
  <si>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</si>
  <si>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</si>
  <si>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</si>
  <si>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</si>
  <si>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</si>
  <si>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</si>
  <si>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</si>
  <si>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</si>
  <si>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</si>
  <si>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</si>
  <si>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</si>
  <si>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</si>
  <si>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</si>
  <si>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</si>
  <si>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</si>
  <si>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</si>
  <si>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</si>
  <si>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</si>
  <si>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</si>
  <si>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</si>
  <si>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</si>
  <si>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</si>
  <si>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</si>
  <si>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</si>
  <si>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</si>
  <si>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</si>
  <si>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</si>
  <si>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</si>
  <si>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</si>
  <si>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</si>
  <si>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</si>
  <si>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</si>
  <si>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</si>
  <si>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</si>
  <si>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</si>
  <si>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</si>
  <si>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</si>
  <si>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</si>
  <si>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</si>
  <si>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</si>
  <si>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</si>
  <si>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</si>
  <si>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</si>
  <si>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</si>
  <si>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</si>
  <si>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</si>
  <si>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</si>
  <si>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</si>
  <si>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</si>
  <si>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</si>
  <si>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</si>
  <si>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</si>
  <si>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</si>
  <si>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</si>
  <si>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</si>
  <si>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</si>
  <si>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</si>
  <si>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</si>
  <si>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</si>
  <si>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</si>
  <si>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</si>
  <si>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</si>
  <si>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</si>
  <si>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</si>
  <si>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</si>
  <si>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</si>
  <si>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</si>
  <si>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</si>
  <si>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</si>
  <si>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</si>
  <si>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</si>
  <si>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</si>
  <si>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</si>
  <si>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</si>
  <si>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</si>
  <si>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</si>
  <si>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</si>
  <si>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</si>
  <si>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</si>
  <si>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</si>
  <si>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</si>
  <si>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</si>
  <si>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</si>
  <si>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</si>
  <si>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</si>
  <si>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</si>
  <si>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</si>
  <si>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</si>
  <si>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</si>
  <si>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</si>
  <si>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</si>
  <si>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</si>
  <si>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</si>
  <si>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</si>
  <si>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</si>
  <si>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</si>
  <si>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</si>
  <si>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</si>
  <si>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</si>
  <si>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</si>
  <si>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</si>
  <si>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</si>
  <si>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</si>
  <si>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</si>
  <si>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</si>
  <si>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</si>
  <si>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</si>
  <si>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</si>
  <si>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</si>
  <si>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</si>
  <si>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</si>
  <si>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</si>
  <si>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</si>
  <si>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</si>
  <si>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</si>
  <si>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</si>
  <si>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</si>
  <si>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</si>
  <si>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</si>
  <si>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</si>
  <si>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</si>
  <si>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</si>
  <si>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</si>
  <si>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</si>
  <si>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</si>
  <si>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</si>
  <si>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</si>
  <si>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</si>
  <si>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</si>
  <si>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</si>
  <si>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</si>
  <si>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</si>
  <si>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</si>
  <si>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</si>
  <si>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</si>
  <si>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</si>
  <si>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</si>
  <si>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</si>
  <si>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</si>
  <si>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</si>
  <si>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</si>
  <si>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</si>
  <si>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</si>
  <si>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</si>
  <si>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</si>
  <si>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</si>
  <si>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</si>
  <si>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</si>
  <si>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</si>
  <si>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</si>
  <si>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</si>
  <si>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</si>
  <si>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</si>
  <si>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</si>
  <si>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</si>
  <si>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</si>
  <si>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</si>
  <si>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</si>
  <si>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</si>
  <si>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</si>
  <si>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</si>
  <si>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</si>
  <si>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</si>
  <si>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</si>
  <si>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</si>
  <si>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</si>
  <si>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</si>
  <si>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</si>
  <si>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</si>
  <si>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</si>
  <si>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</si>
  <si>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</si>
  <si>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</si>
  <si>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</si>
  <si>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</si>
  <si>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</si>
  <si>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</si>
  <si>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</si>
  <si>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</si>
  <si>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</si>
  <si>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</si>
  <si>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</si>
  <si>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</si>
  <si>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</si>
  <si>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</si>
  <si>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</si>
  <si>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</si>
  <si>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</si>
  <si>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</si>
  <si>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</si>
  <si>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</si>
  <si>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</si>
  <si>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</si>
  <si>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</si>
  <si>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</si>
  <si>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</si>
  <si>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</si>
  <si>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</si>
  <si>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</si>
  <si>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</si>
  <si>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</si>
  <si>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</si>
  <si>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</si>
  <si>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</si>
  <si>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</si>
  <si>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</si>
  <si>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</si>
  <si>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</si>
  <si>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</si>
  <si>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</si>
  <si>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</si>
  <si>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</si>
  <si>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</si>
  <si>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</si>
  <si>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</si>
  <si>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</si>
  <si>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</si>
  <si>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</si>
  <si>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</si>
  <si>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</si>
  <si>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</si>
  <si>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</si>
  <si>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</si>
  <si>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</si>
  <si>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</si>
  <si>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</si>
  <si>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</si>
  <si>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</si>
  <si>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</si>
  <si>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</si>
  <si>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</si>
  <si>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</si>
  <si>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</si>
  <si>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</si>
  <si>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</si>
  <si>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</si>
  <si>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</si>
  <si>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</si>
  <si>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</si>
  <si>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</si>
  <si>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</si>
  <si>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</si>
  <si>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</si>
  <si>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</si>
  <si>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</si>
  <si>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</si>
  <si>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</si>
  <si>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</si>
  <si>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</si>
  <si>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</si>
  <si>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</si>
  <si>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</si>
  <si>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</si>
  <si>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</si>
  <si>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</si>
  <si>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</si>
  <si>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</si>
  <si>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</si>
  <si>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</si>
  <si>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</si>
  <si>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</si>
  <si>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</si>
  <si>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</si>
  <si>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</si>
  <si>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</si>
  <si>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</si>
  <si>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</si>
  <si>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</si>
  <si>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</si>
  <si>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</si>
  <si>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</si>
  <si>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</si>
  <si>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</si>
  <si>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</si>
  <si>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</si>
  <si>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</si>
  <si>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</si>
  <si>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</si>
  <si>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</si>
  <si>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</si>
  <si>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</si>
  <si>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</si>
  <si>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</si>
  <si>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</si>
  <si>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</si>
  <si>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</si>
  <si>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</si>
  <si>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</si>
  <si>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</si>
  <si>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</si>
  <si>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</si>
  <si>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</si>
  <si>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</si>
  <si>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</si>
  <si>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</si>
  <si>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</si>
  <si>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</si>
  <si>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</si>
  <si>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</si>
  <si>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</si>
  <si>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</si>
  <si>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</si>
  <si>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</si>
  <si>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</si>
  <si>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</si>
  <si>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</si>
  <si>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</si>
  <si>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</si>
  <si>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</si>
  <si>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</si>
  <si>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</si>
  <si>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</si>
  <si>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</si>
  <si>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</si>
  <si>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</si>
  <si>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</si>
  <si>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</si>
  <si>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</si>
  <si>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</si>
  <si>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</si>
  <si>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</si>
  <si>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</si>
  <si>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</si>
  <si>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</si>
  <si>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</si>
  <si>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</si>
  <si>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</si>
  <si>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</si>
  <si>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</si>
  <si>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</si>
  <si>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</si>
  <si>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</si>
  <si>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</si>
  <si>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</si>
  <si>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</si>
  <si>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</si>
  <si>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</si>
  <si>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</si>
  <si>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</si>
  <si>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</si>
  <si>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</si>
  <si>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</si>
  <si>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</si>
  <si>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</si>
  <si>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</si>
  <si>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</si>
  <si>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</si>
  <si>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</si>
  <si>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</si>
  <si>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</si>
  <si>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</si>
  <si>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</si>
  <si>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</si>
  <si>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</si>
  <si>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</si>
  <si>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</si>
  <si>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</si>
  <si>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</si>
  <si>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</si>
  <si>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</si>
  <si>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</si>
  <si>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</si>
  <si>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</si>
  <si>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</si>
  <si>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</si>
  <si>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</si>
  <si>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</si>
  <si>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</si>
  <si>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</si>
  <si>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</si>
  <si>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</si>
  <si>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</si>
  <si>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</si>
  <si>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</si>
  <si>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</si>
  <si>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</si>
  <si>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</si>
  <si>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</si>
  <si>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</si>
  <si>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</si>
  <si>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</si>
  <si>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</si>
  <si>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</si>
  <si>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</si>
  <si>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</si>
  <si>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</si>
  <si>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</si>
  <si>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</si>
  <si>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</si>
  <si>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</si>
  <si>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</si>
  <si>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</si>
  <si>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</si>
  <si>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</si>
  <si>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</si>
  <si>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</si>
  <si>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</si>
  <si>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</si>
  <si>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</si>
  <si>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</si>
  <si>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</si>
  <si>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</si>
  <si>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</si>
  <si>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</si>
  <si>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</si>
  <si>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</si>
  <si>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</si>
  <si>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</si>
  <si>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</si>
  <si>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</si>
  <si>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</si>
  <si>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</si>
  <si>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</si>
  <si>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</si>
  <si>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</si>
  <si>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</si>
  <si>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</si>
  <si>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</si>
  <si>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</si>
  <si>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</si>
  <si>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</si>
  <si>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</si>
  <si>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</si>
  <si>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</si>
  <si>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</si>
  <si>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</si>
  <si>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</si>
  <si>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</si>
  <si>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</si>
  <si>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</si>
  <si>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</si>
  <si>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</si>
  <si>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</si>
  <si>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</si>
  <si>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</si>
  <si>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</si>
  <si>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</si>
  <si>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</si>
  <si>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</si>
  <si>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</si>
  <si>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</si>
  <si>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</si>
  <si>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</si>
  <si>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</si>
  <si>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</si>
  <si>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</si>
  <si>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</si>
  <si>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</si>
  <si>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</si>
  <si>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</si>
  <si>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</si>
  <si>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</si>
  <si>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</si>
  <si>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</si>
  <si>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</si>
  <si>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</si>
  <si>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</si>
  <si>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</si>
  <si>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</si>
  <si>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</si>
  <si>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</si>
  <si>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</si>
  <si>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</si>
  <si>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</si>
  <si>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</si>
  <si>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</si>
  <si>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</si>
  <si>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</si>
  <si>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</si>
  <si>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</si>
  <si>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</si>
  <si>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</si>
  <si>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</si>
  <si>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</si>
  <si>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</si>
  <si>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</si>
  <si>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</si>
  <si>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</si>
  <si>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</si>
  <si>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</si>
  <si>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</si>
  <si>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</si>
  <si>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</si>
  <si>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</si>
  <si>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</si>
  <si>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</si>
  <si>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</si>
  <si>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</si>
  <si>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</si>
  <si>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</si>
  <si>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</si>
  <si>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</si>
  <si>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</si>
  <si>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</si>
  <si>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</si>
  <si>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</si>
  <si>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</si>
  <si>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</si>
  <si>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</si>
  <si>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</si>
  <si>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</si>
  <si>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</si>
  <si>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</si>
  <si>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</si>
  <si>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</si>
  <si>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</si>
  <si>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</si>
  <si>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</si>
  <si>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</si>
  <si>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</si>
  <si>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</si>
  <si>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</si>
  <si>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</si>
  <si>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</si>
  <si>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</si>
  <si>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</si>
  <si>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</si>
  <si>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</si>
  <si>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</si>
  <si>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</si>
  <si>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</si>
  <si>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</si>
  <si>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</si>
  <si>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</si>
  <si>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</si>
  <si>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</si>
  <si>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</si>
  <si>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</si>
  <si>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</si>
  <si>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</si>
  <si>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</si>
  <si>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</si>
  <si>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</si>
  <si>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</si>
  <si>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</si>
  <si>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</si>
  <si>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</si>
  <si>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</si>
  <si>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</si>
  <si>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</si>
  <si>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</si>
  <si>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</si>
  <si>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</si>
  <si>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</si>
  <si>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</si>
  <si>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</si>
  <si>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</si>
  <si>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</si>
  <si>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</si>
  <si>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</si>
  <si>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</si>
  <si>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</si>
  <si>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</si>
  <si>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</si>
  <si>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</si>
  <si>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</si>
  <si>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</si>
  <si>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</si>
  <si>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</si>
  <si>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</si>
  <si>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</si>
  <si>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</si>
  <si>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</si>
  <si>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</si>
  <si>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</si>
  <si>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</si>
  <si>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</si>
  <si>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</si>
  <si>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</si>
  <si>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</si>
  <si>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</si>
  <si>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</si>
  <si>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</si>
  <si>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</si>
  <si>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</si>
  <si>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</si>
  <si>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</si>
  <si>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</si>
  <si>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</si>
  <si>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</si>
  <si>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</si>
  <si>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</si>
  <si>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</si>
  <si>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</si>
  <si>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</si>
  <si>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</si>
  <si>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</si>
  <si>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</si>
  <si>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</si>
  <si>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</si>
  <si>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</si>
  <si>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</si>
  <si>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</si>
  <si>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</si>
  <si>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</si>
  <si>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</si>
  <si>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</si>
  <si>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</si>
  <si>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</si>
  <si>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</si>
  <si>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</si>
  <si>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</si>
  <si>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</si>
  <si>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</si>
  <si>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</si>
  <si>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</si>
  <si>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</si>
  <si>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</si>
  <si>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</si>
  <si>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</si>
  <si>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</si>
  <si>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</si>
  <si>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</si>
  <si>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</si>
  <si>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</si>
  <si>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</si>
  <si>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</si>
  <si>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</si>
  <si>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</si>
  <si>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</si>
  <si>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</si>
  <si>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</si>
  <si>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</si>
  <si>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</si>
  <si>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</si>
  <si>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</si>
  <si>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</si>
  <si>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</si>
  <si>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</si>
  <si>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</si>
  <si>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</si>
  <si>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</si>
  <si>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</si>
  <si>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</si>
  <si>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</si>
  <si>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</si>
  <si>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</si>
  <si>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</si>
  <si>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</si>
  <si>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</si>
  <si>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</si>
  <si>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</si>
  <si>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</si>
  <si>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</si>
  <si>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</si>
  <si>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</si>
  <si>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</si>
  <si>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</si>
  <si>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</si>
  <si>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</si>
  <si>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</si>
  <si>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</si>
  <si>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</si>
  <si>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</si>
  <si>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</si>
  <si>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</si>
  <si>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</si>
  <si>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</si>
  <si>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</si>
  <si>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</si>
  <si>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</si>
  <si>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</si>
  <si>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</si>
  <si>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</si>
  <si>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</si>
  <si>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</si>
  <si>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</si>
  <si>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</si>
  <si>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</si>
  <si>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</si>
  <si>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</si>
  <si>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</si>
  <si>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</si>
  <si>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</si>
  <si>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</si>
  <si>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</si>
  <si>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</si>
  <si>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</si>
  <si>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</si>
  <si>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</si>
  <si>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</si>
  <si>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</si>
  <si>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</si>
  <si>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</si>
  <si>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</si>
  <si>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</si>
  <si>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</si>
  <si>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</si>
  <si>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</si>
  <si>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</si>
  <si>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</si>
  <si>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</si>
  <si>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</si>
  <si>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</si>
  <si>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</si>
  <si>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</si>
  <si>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</si>
  <si>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</si>
  <si>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</si>
  <si>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</si>
  <si>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</si>
  <si>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</si>
  <si>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</si>
  <si>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</si>
  <si>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</si>
  <si>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</si>
  <si>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</si>
  <si>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</si>
  <si>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</si>
  <si>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</si>
  <si>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</si>
  <si>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</si>
  <si>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</si>
  <si>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</si>
  <si>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</si>
  <si>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</si>
  <si>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</si>
  <si>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</si>
  <si>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</si>
  <si>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</si>
  <si>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</si>
  <si>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</si>
  <si>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</si>
  <si>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</si>
  <si>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</si>
  <si>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</si>
  <si>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</si>
  <si>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</si>
  <si>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</si>
  <si>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</si>
  <si>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</si>
  <si>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</si>
  <si>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</si>
  <si>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</si>
  <si>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</si>
  <si>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</si>
  <si>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</si>
  <si>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</si>
  <si>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</si>
  <si>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</si>
  <si>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</si>
  <si>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</si>
  <si>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</si>
  <si>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</si>
  <si>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</si>
  <si>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</si>
  <si>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</si>
  <si>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</si>
  <si>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</si>
  <si>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</si>
  <si>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</si>
  <si>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</si>
  <si>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</si>
  <si>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</si>
  <si>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</si>
  <si>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</si>
  <si>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</si>
  <si>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</si>
  <si>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</si>
  <si>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</si>
  <si>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</si>
  <si>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</si>
  <si>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</si>
  <si>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</si>
  <si>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</si>
  <si>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</si>
  <si>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</si>
  <si>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</si>
  <si>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</si>
  <si>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</si>
  <si>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</si>
  <si>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</si>
  <si>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</si>
  <si>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</si>
  <si>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</si>
  <si>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</si>
  <si>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</si>
  <si>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</si>
  <si>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</si>
  <si>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</si>
  <si>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</si>
  <si>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</si>
  <si>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</si>
  <si>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</si>
  <si>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</si>
  <si>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</si>
  <si>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</si>
  <si>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</si>
  <si>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</si>
  <si>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</si>
  <si>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</si>
  <si>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</si>
  <si>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</si>
  <si>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</si>
  <si>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</si>
  <si>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</si>
  <si>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</si>
  <si>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</si>
  <si>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</si>
  <si>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</si>
  <si>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</si>
  <si>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</si>
  <si>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</si>
  <si>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</si>
  <si>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</si>
  <si>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</si>
  <si>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</si>
  <si>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</si>
  <si>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</si>
  <si>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</si>
  <si>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</si>
  <si>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</si>
  <si>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</si>
  <si>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</si>
  <si>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</si>
  <si>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</si>
  <si>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</si>
  <si>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</si>
  <si>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</si>
  <si>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</si>
  <si>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</si>
  <si>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</si>
  <si>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</si>
  <si>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</si>
  <si>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</si>
  <si>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</si>
  <si>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</si>
  <si>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</si>
  <si>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</si>
  <si>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</si>
  <si>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</si>
  <si>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</si>
  <si>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</si>
  <si>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</si>
  <si>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</si>
  <si>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</si>
  <si>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</si>
  <si>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</si>
  <si>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</si>
  <si>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</si>
  <si>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</si>
  <si>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</si>
  <si>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</si>
  <si>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</si>
  <si>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</si>
  <si>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</si>
  <si>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</si>
  <si>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</si>
  <si>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</si>
  <si>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</si>
  <si>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</si>
  <si>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</si>
  <si>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</si>
  <si>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</si>
  <si>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</si>
  <si>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</si>
  <si>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</si>
  <si>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</si>
  <si>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</si>
  <si>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</si>
  <si>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</si>
  <si>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</si>
  <si>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</si>
  <si>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</si>
  <si>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</si>
  <si>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</si>
  <si>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</si>
  <si>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</si>
  <si>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</si>
  <si>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</si>
  <si>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</si>
  <si>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</si>
  <si>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</si>
  <si>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</si>
  <si>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</si>
  <si>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</si>
  <si>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</si>
  <si>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</si>
  <si>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</si>
  <si>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</si>
  <si>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</si>
  <si>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</si>
  <si>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</si>
  <si>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</si>
  <si>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</si>
  <si>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</si>
  <si>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</si>
  <si>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</si>
  <si>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</si>
  <si>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</si>
  <si>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</si>
  <si>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</si>
  <si>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</si>
  <si>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</si>
  <si>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</si>
  <si>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</si>
  <si>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</si>
  <si>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</si>
  <si>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</si>
  <si>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</si>
  <si>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</si>
  <si>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</si>
  <si>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</si>
  <si>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</si>
  <si>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</si>
  <si>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</si>
  <si>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</si>
  <si>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</si>
  <si>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</si>
  <si>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</si>
  <si>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</si>
  <si>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</si>
  <si>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</si>
  <si>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</si>
  <si>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</si>
  <si>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</si>
  <si>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</si>
  <si>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</si>
  <si>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</si>
  <si>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</si>
  <si>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</si>
  <si>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</si>
  <si>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</si>
  <si>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</si>
  <si>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</si>
  <si>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</si>
  <si>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</si>
  <si>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</si>
  <si>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</si>
  <si>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</si>
  <si>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</si>
  <si>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</si>
  <si>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</si>
  <si>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</si>
  <si>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</si>
  <si>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</si>
  <si>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</si>
  <si>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</si>
  <si>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</si>
  <si>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</si>
  <si>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</si>
  <si>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</si>
  <si>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</si>
  <si>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</si>
  <si>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</si>
  <si>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</si>
  <si>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</si>
  <si>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</si>
  <si>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</si>
  <si>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</si>
  <si>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</si>
  <si>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</si>
  <si>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</si>
  <si>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</si>
  <si>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</si>
  <si>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</si>
  <si>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</si>
  <si>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</si>
  <si>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</si>
  <si>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</si>
  <si>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</si>
  <si>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</si>
  <si>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</si>
  <si>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</si>
  <si>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</si>
  <si>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</si>
  <si>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</si>
  <si>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</si>
  <si>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</si>
  <si>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</si>
  <si>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</si>
  <si>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</si>
  <si>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</si>
  <si>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</si>
  <si>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</si>
  <si>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</si>
  <si>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</si>
  <si>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</si>
  <si>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</si>
  <si>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</si>
  <si>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</si>
  <si>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</si>
  <si>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</si>
  <si>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</si>
  <si>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</si>
  <si>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</si>
  <si>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</si>
  <si>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</si>
  <si>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</si>
  <si>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</si>
  <si>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</si>
  <si>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</si>
  <si>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</si>
  <si>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</si>
  <si>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</si>
  <si>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</si>
  <si>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</si>
  <si>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</si>
  <si>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</si>
  <si>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</si>
  <si>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</si>
  <si>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</si>
  <si>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</si>
  <si>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</si>
  <si>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</si>
  <si>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</si>
  <si>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</si>
  <si>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</si>
  <si>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</si>
  <si>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</si>
  <si>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</si>
  <si>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</si>
  <si>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</si>
  <si>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</si>
  <si>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</si>
  <si>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</si>
  <si>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</si>
  <si>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</si>
  <si>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</si>
  <si>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</si>
  <si>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</si>
  <si>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</si>
  <si>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</si>
  <si>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</si>
  <si>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</si>
  <si>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</si>
  <si>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</si>
  <si>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</si>
  <si>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</si>
  <si>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</si>
  <si>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</si>
  <si>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</si>
  <si>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</si>
  <si>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</si>
  <si>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</si>
  <si>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</si>
  <si>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</si>
  <si>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</si>
  <si>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</si>
  <si>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</si>
  <si>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</si>
  <si>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</si>
  <si>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</si>
  <si>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</si>
  <si>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</si>
  <si>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</si>
  <si>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</si>
  <si>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</si>
  <si>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</si>
  <si>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</si>
  <si>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</si>
  <si>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</si>
  <si>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</si>
  <si>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</si>
  <si>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</si>
  <si>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</si>
  <si>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</si>
  <si>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</si>
  <si>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</si>
  <si>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</si>
  <si>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</si>
  <si>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</si>
  <si>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</si>
  <si>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</si>
  <si>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</si>
  <si>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</si>
  <si>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</si>
  <si>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</si>
  <si>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</si>
  <si>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</si>
  <si>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</si>
  <si>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</si>
  <si>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</si>
  <si>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</si>
  <si>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</si>
  <si>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</si>
  <si>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</si>
  <si>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</si>
  <si>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</si>
  <si>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</si>
  <si>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</si>
  <si>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</si>
  <si>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</si>
  <si>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</si>
  <si>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</si>
  <si>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</si>
  <si>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</si>
  <si>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</si>
  <si>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</si>
  <si>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</si>
  <si>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</si>
  <si>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</si>
  <si>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</si>
  <si>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</si>
  <si>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</si>
  <si>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</si>
  <si>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</si>
  <si>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</si>
  <si>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</si>
  <si>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</si>
  <si>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</si>
  <si>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</si>
  <si>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</si>
  <si>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</si>
  <si>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</si>
  <si>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</si>
  <si>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</si>
  <si>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</si>
  <si>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</si>
  <si>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</si>
  <si>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</si>
  <si>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</si>
  <si>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</si>
  <si>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</si>
  <si>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</si>
  <si>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</si>
  <si>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</si>
  <si>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</si>
  <si>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</si>
  <si>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</si>
  <si>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</si>
  <si>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</si>
  <si>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</si>
  <si>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</si>
  <si>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</si>
  <si>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</si>
  <si>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</si>
  <si>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</si>
  <si>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</si>
  <si>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</si>
  <si>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</si>
  <si>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</si>
  <si>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</si>
  <si>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</si>
  <si>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</si>
  <si>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</si>
  <si>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</si>
  <si>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</si>
  <si>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</si>
  <si>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</si>
  <si>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</si>
  <si>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</si>
  <si>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</si>
  <si>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</si>
  <si>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</si>
  <si>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</si>
  <si>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</si>
  <si>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</si>
  <si>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</si>
  <si>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</si>
  <si>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</si>
  <si>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</si>
  <si>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</si>
  <si>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</si>
  <si>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</si>
  <si>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</si>
  <si>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</si>
  <si>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</si>
  <si>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</si>
  <si>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</si>
  <si>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</si>
  <si>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</si>
  <si>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</si>
  <si>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</si>
  <si>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</si>
  <si>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</si>
  <si>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</si>
  <si>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</si>
  <si>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</si>
  <si>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</si>
  <si>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</si>
  <si>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</si>
  <si>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</si>
  <si>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</si>
  <si>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</si>
  <si>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</si>
  <si>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</si>
  <si>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</si>
  <si>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</si>
  <si>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</si>
  <si>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</si>
  <si>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</si>
  <si>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</si>
  <si>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</si>
  <si>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</si>
  <si>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</si>
  <si>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</si>
  <si>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</si>
  <si>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</si>
  <si>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</si>
  <si>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</si>
  <si>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</si>
  <si>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</si>
  <si>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</si>
  <si>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</si>
  <si>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</si>
  <si>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</si>
  <si>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</si>
  <si>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</si>
  <si>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</si>
  <si>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</si>
  <si>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</si>
  <si>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</si>
  <si>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</si>
  <si>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</si>
  <si>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</si>
  <si>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</si>
  <si>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</si>
  <si>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</si>
  <si>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</si>
  <si>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</si>
  <si>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</si>
  <si>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</si>
  <si>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</si>
  <si>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</si>
  <si>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</si>
  <si>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</si>
  <si>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</si>
  <si>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</si>
  <si>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</si>
  <si>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</si>
  <si>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</si>
  <si>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</si>
  <si>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</si>
  <si>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</si>
  <si>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</si>
  <si>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</si>
  <si>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</si>
  <si>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</si>
  <si>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</si>
  <si>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</si>
  <si>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</si>
  <si>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</si>
  <si>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</si>
  <si>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</si>
  <si>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</si>
  <si>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</si>
  <si>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</si>
  <si>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</si>
  <si>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</si>
  <si>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</si>
  <si>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</si>
  <si>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</si>
  <si>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</si>
  <si>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</si>
  <si>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</si>
  <si>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</si>
  <si>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</si>
  <si>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</si>
  <si>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</si>
  <si>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</si>
  <si>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</si>
  <si>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</si>
  <si>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</si>
  <si>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</si>
  <si>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</si>
  <si>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</si>
  <si>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</si>
  <si>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</si>
  <si>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</si>
  <si>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</si>
  <si>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</si>
  <si>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</si>
  <si>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</si>
  <si>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</si>
  <si>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</si>
  <si>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</si>
  <si>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</si>
  <si>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</si>
  <si>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</si>
  <si>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</si>
  <si>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</si>
  <si>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</si>
  <si>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</si>
  <si>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</si>
  <si>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</si>
  <si>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</si>
  <si>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</si>
  <si>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</si>
  <si>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</si>
  <si>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</si>
  <si>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</si>
  <si>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</si>
  <si>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</si>
  <si>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</si>
  <si>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</si>
  <si>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</si>
  <si>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</si>
  <si>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</si>
  <si>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</si>
  <si>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</si>
  <si>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</si>
  <si>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</si>
  <si>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</si>
  <si>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</si>
  <si>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</si>
  <si>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</si>
  <si>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</si>
  <si>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</si>
  <si>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</si>
  <si>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</si>
  <si>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</si>
  <si>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</si>
  <si>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</si>
  <si>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</si>
  <si>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</si>
  <si>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</si>
  <si>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</si>
  <si>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</si>
  <si>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</si>
  <si>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</si>
  <si>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</si>
  <si>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</si>
  <si>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</si>
  <si>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</si>
  <si>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</si>
  <si>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</si>
  <si>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</si>
  <si>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</si>
  <si>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</si>
  <si>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</si>
  <si>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</si>
  <si>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</si>
  <si>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</si>
  <si>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</si>
  <si>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</si>
  <si>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</si>
  <si>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</si>
  <si>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</si>
  <si>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</si>
  <si>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</si>
  <si>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</si>
  <si>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</si>
  <si>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</si>
  <si>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</si>
  <si>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</si>
  <si>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</si>
  <si>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</si>
  <si>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</si>
  <si>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</si>
  <si>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</si>
  <si>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</si>
  <si>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</si>
  <si>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</si>
  <si>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</si>
  <si>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</si>
  <si>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</si>
  <si>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</si>
  <si>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</si>
  <si>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</si>
  <si>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</si>
  <si>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</si>
  <si>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</si>
  <si>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</si>
  <si>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</si>
  <si>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</si>
  <si>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</si>
  <si>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</si>
  <si>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</si>
  <si>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</si>
  <si>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</si>
  <si>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</si>
  <si>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</si>
  <si>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</si>
  <si>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</si>
  <si>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</si>
  <si>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</si>
  <si>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</si>
  <si>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</si>
  <si>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</si>
  <si>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</si>
  <si>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</si>
  <si>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</si>
  <si>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</si>
  <si>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</si>
  <si>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</si>
  <si>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</si>
  <si>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</si>
  <si>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</si>
  <si>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</si>
  <si>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</si>
  <si>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</si>
  <si>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</si>
  <si>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</si>
  <si>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</si>
  <si>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</si>
  <si>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</si>
  <si>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</si>
  <si>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</si>
  <si>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</si>
  <si>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</si>
  <si>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</si>
  <si>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</si>
  <si>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</si>
  <si>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</si>
  <si>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</si>
  <si>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</si>
  <si>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</si>
  <si>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</si>
  <si>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</si>
  <si>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</si>
  <si>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</si>
  <si>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</si>
  <si>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</si>
  <si>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</si>
  <si>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</si>
  <si>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</si>
  <si>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</si>
  <si>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</si>
  <si>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</si>
  <si>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</si>
  <si>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</si>
  <si>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</si>
  <si>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</si>
  <si>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</si>
  <si>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</si>
  <si>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</si>
  <si>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</si>
  <si>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</si>
  <si>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</si>
  <si>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</si>
  <si>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</si>
  <si>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</si>
  <si>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</si>
  <si>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</si>
  <si>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</si>
  <si>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</si>
  <si>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</si>
  <si>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</si>
  <si>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</si>
  <si>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</si>
  <si>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</si>
  <si>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</si>
  <si>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</si>
  <si>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</si>
  <si>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</si>
  <si>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</si>
  <si>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</si>
  <si>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</si>
  <si>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</si>
  <si>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</si>
  <si>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</si>
  <si>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</si>
  <si>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</si>
  <si>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</si>
  <si>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</si>
  <si>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</si>
  <si>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</si>
  <si>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</si>
  <si>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</si>
  <si>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</si>
  <si>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</si>
  <si>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</si>
  <si>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</si>
  <si>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</si>
  <si>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</si>
  <si>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</si>
  <si>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</si>
  <si>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</si>
  <si>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</si>
  <si>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</si>
  <si>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</si>
  <si>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</si>
  <si>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</si>
  <si>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</si>
  <si>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</si>
  <si>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</si>
  <si>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</si>
  <si>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</si>
  <si>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</si>
  <si>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</si>
  <si>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</si>
  <si>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</si>
  <si>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</si>
  <si>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</si>
  <si>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</si>
  <si>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</si>
  <si>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</si>
  <si>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</si>
  <si>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</si>
  <si>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</si>
  <si>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</si>
  <si>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</si>
  <si>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</si>
  <si>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</si>
  <si>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</si>
  <si>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</si>
  <si>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</si>
  <si>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</si>
  <si>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</si>
  <si>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</si>
  <si>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</si>
  <si>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</si>
  <si>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</si>
  <si>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</si>
  <si>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</si>
  <si>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</si>
  <si>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</si>
  <si>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</si>
  <si>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</si>
  <si>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</si>
  <si>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</si>
  <si>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</si>
  <si>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</si>
  <si>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</si>
  <si>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</si>
  <si>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</si>
  <si>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</si>
  <si>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</si>
  <si>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</si>
  <si>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</si>
  <si>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</si>
  <si>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</si>
  <si>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</si>
  <si>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</si>
  <si>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</si>
  <si>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</si>
  <si>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</si>
  <si>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</si>
  <si>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</si>
  <si>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</si>
  <si>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</si>
  <si>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</si>
  <si>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</si>
  <si>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</si>
  <si>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</si>
  <si>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</si>
  <si>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</si>
  <si>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</si>
  <si>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</si>
  <si>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</si>
  <si>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</si>
  <si>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</si>
  <si>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</si>
  <si>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</si>
  <si>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</si>
  <si>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</si>
  <si>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</si>
  <si>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</si>
  <si>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</si>
  <si>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</si>
  <si>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</si>
  <si>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</si>
  <si>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</si>
  <si>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</si>
  <si>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</si>
  <si>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</si>
  <si>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</si>
  <si>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</si>
  <si>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</si>
  <si>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</si>
  <si>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</si>
  <si>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</si>
  <si>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</si>
  <si>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</si>
  <si>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</si>
  <si>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</si>
  <si>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</si>
  <si>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</si>
  <si>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</si>
  <si>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</si>
  <si>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</si>
  <si>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</si>
  <si>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</si>
  <si>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</si>
  <si>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</si>
  <si>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</si>
  <si>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</si>
  <si>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</si>
  <si>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</si>
  <si>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</si>
  <si>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</si>
  <si>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</si>
  <si>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</si>
  <si>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</si>
  <si>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</si>
  <si>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</si>
  <si>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</si>
  <si>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</si>
  <si>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</si>
  <si>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</si>
  <si>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</si>
  <si>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</si>
  <si>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</si>
  <si>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</si>
  <si>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</si>
  <si>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</si>
  <si>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</si>
  <si>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</si>
  <si>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</si>
  <si>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</si>
  <si>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</si>
  <si>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</si>
  <si>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</si>
  <si>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</si>
  <si>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</si>
  <si>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</si>
  <si>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</si>
  <si>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</si>
  <si>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</si>
  <si>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</si>
  <si>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</si>
  <si>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</si>
  <si>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</si>
  <si>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</si>
  <si>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</si>
  <si>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</si>
  <si>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</si>
  <si>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</si>
  <si>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</si>
  <si>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</si>
  <si>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</si>
  <si>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</si>
  <si>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</si>
  <si>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</si>
  <si>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</si>
  <si>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</si>
  <si>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</si>
  <si>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</si>
  <si>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</si>
  <si>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</si>
  <si>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</si>
  <si>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</si>
  <si>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</si>
  <si>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</si>
  <si>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</si>
  <si>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</si>
  <si>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</si>
  <si>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</si>
  <si>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</si>
  <si>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</si>
  <si>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</si>
  <si>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</si>
  <si>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</si>
  <si>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</si>
  <si>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</si>
  <si>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</si>
  <si>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</si>
  <si>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</si>
  <si>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</si>
  <si>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</si>
  <si>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</si>
  <si>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</si>
  <si>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</si>
  <si>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</si>
  <si>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</si>
  <si>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</si>
  <si>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</si>
  <si>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</si>
  <si>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</si>
  <si>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</si>
  <si>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</si>
  <si>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</si>
  <si>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</si>
  <si>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</si>
  <si>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</si>
  <si>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</si>
  <si>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</si>
  <si>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</si>
  <si>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</si>
  <si>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</si>
  <si>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</si>
  <si>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</si>
  <si>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</si>
  <si>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</si>
  <si>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</si>
  <si>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</si>
  <si>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</si>
  <si>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</si>
  <si>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</si>
  <si>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</si>
  <si>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</si>
  <si>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</si>
  <si>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</si>
  <si>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</si>
  <si>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</si>
  <si>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</si>
  <si>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</si>
  <si>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</si>
  <si>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</si>
  <si>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</si>
  <si>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</si>
  <si>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</si>
  <si>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</si>
  <si>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</si>
  <si>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</si>
  <si>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</si>
  <si>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</si>
  <si>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</si>
  <si>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</si>
  <si>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</si>
  <si>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</si>
  <si>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</si>
  <si>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</si>
  <si>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</si>
  <si>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</si>
  <si>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</si>
  <si>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</si>
  <si>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</si>
  <si>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</si>
  <si>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</si>
  <si>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</si>
  <si>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</si>
  <si>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</si>
  <si>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</si>
  <si>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</si>
  <si>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</si>
  <si>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</si>
  <si>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</si>
  <si>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</si>
  <si>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</si>
  <si>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</si>
  <si>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</si>
  <si>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</si>
  <si>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</si>
  <si>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</si>
  <si>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</si>
  <si>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</si>
  <si>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</si>
  <si>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</si>
  <si>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</si>
  <si>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</si>
  <si>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</si>
  <si>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</si>
  <si>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</si>
  <si>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</si>
  <si>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</si>
  <si>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</si>
  <si>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</si>
  <si>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</si>
  <si>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</si>
  <si>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</si>
  <si>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</si>
  <si>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</si>
  <si>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</si>
  <si>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</si>
  <si>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</si>
  <si>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</si>
  <si>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</si>
  <si>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</si>
  <si>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</si>
  <si>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</si>
  <si>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</si>
  <si>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</si>
  <si>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</si>
  <si>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</si>
  <si>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</si>
  <si>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</si>
  <si>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</si>
  <si>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</si>
  <si>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</si>
  <si>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</si>
  <si>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</si>
  <si>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</si>
  <si>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</si>
  <si>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</si>
  <si>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</si>
  <si>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</si>
  <si>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</si>
  <si>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</si>
  <si>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</si>
  <si>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</si>
  <si>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</si>
  <si>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</si>
  <si>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</si>
  <si>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</si>
  <si>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</si>
  <si>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</si>
  <si>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</si>
  <si>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</si>
  <si>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</si>
  <si>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</si>
  <si>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</si>
  <si>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</si>
  <si>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</si>
  <si>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</si>
  <si>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</si>
  <si>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</si>
  <si>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</si>
  <si>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</si>
  <si>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</si>
  <si>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</si>
  <si>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</si>
  <si>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</si>
  <si>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</si>
  <si>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</si>
  <si>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</si>
  <si>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</si>
  <si>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</si>
  <si>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</si>
  <si>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</si>
  <si>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</si>
  <si>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</si>
  <si>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</si>
  <si>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</si>
  <si>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</si>
  <si>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</si>
  <si>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</si>
  <si>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</si>
  <si>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</si>
  <si>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</si>
  <si>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</si>
  <si>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</si>
  <si>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</si>
  <si>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</si>
  <si>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</si>
  <si>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</si>
  <si>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</si>
  <si>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</si>
  <si>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</si>
  <si>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</si>
  <si>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</si>
  <si>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</si>
  <si>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</si>
  <si>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</si>
  <si>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</si>
  <si>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</si>
  <si>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</si>
  <si>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</si>
  <si>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</si>
  <si>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</si>
  <si>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</si>
  <si>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</si>
  <si>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</si>
  <si>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</si>
  <si>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</si>
  <si>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</si>
  <si>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</si>
  <si>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</si>
  <si>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</si>
  <si>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</si>
  <si>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</si>
  <si>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</si>
  <si>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</si>
  <si>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</si>
  <si>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</si>
  <si>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</si>
  <si>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</si>
  <si>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</si>
  <si>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</si>
  <si>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</si>
  <si>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</si>
  <si>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</si>
  <si>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</si>
  <si>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</si>
  <si>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</si>
  <si>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</si>
  <si>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</si>
  <si>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</si>
  <si>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</si>
  <si>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</si>
  <si>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</si>
  <si>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</si>
  <si>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</si>
  <si>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</si>
  <si>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</si>
  <si>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</si>
  <si>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</si>
  <si>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</si>
  <si>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</si>
  <si>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</si>
  <si>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</si>
  <si>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</si>
  <si>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</si>
  <si>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</si>
  <si>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</si>
  <si>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</si>
  <si>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</si>
  <si>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</si>
  <si>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</si>
  <si>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</si>
  <si>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</si>
  <si>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</si>
  <si>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</si>
  <si>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</si>
  <si>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</si>
  <si>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</si>
  <si>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</si>
  <si>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</si>
  <si>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</si>
  <si>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</si>
  <si>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</si>
  <si>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</si>
  <si>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</si>
  <si>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</si>
  <si>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</si>
  <si>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</si>
  <si>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</si>
  <si>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</si>
  <si>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</si>
  <si>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</si>
  <si>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</si>
  <si>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</si>
  <si>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</si>
  <si>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</si>
  <si>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</si>
  <si>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</si>
  <si>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</si>
  <si>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</si>
  <si>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</si>
  <si>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</si>
  <si>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</si>
  <si>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</si>
  <si>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</si>
  <si>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</si>
  <si>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</si>
  <si>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</si>
  <si>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</si>
  <si>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</si>
  <si>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</si>
  <si>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</si>
  <si>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</si>
  <si>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</si>
  <si>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</si>
  <si>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</si>
  <si>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</si>
  <si>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</si>
  <si>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</si>
  <si>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</si>
  <si>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</si>
  <si>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</si>
  <si>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</si>
  <si>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</si>
  <si>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</si>
  <si>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</si>
  <si>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</si>
  <si>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</si>
  <si>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</si>
  <si>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</si>
  <si>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</si>
  <si>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</si>
  <si>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</si>
  <si>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</si>
  <si>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</si>
  <si>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</si>
  <si>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</si>
  <si>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</si>
  <si>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</si>
  <si>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</si>
  <si>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</si>
  <si>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</si>
  <si>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</si>
  <si>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</si>
  <si>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</si>
  <si>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</si>
  <si>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</si>
  <si>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</si>
  <si>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</si>
  <si>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</si>
  <si>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</si>
  <si>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</si>
  <si>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</si>
  <si>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</si>
  <si>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</si>
  <si>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</si>
  <si>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</si>
  <si>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</si>
  <si>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</si>
  <si>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</si>
  <si>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</si>
  <si>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</si>
  <si>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</si>
  <si>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</si>
  <si>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</si>
  <si>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</si>
  <si>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</si>
  <si>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</si>
  <si>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</si>
  <si>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</si>
  <si>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</si>
  <si>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</si>
  <si>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</si>
  <si>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</si>
  <si>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</si>
  <si>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</si>
  <si>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</si>
  <si>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</si>
  <si>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</si>
  <si>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</si>
  <si>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</si>
  <si>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</si>
  <si>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</si>
  <si>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</si>
  <si>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</si>
  <si>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</si>
  <si>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</si>
  <si>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</si>
  <si>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</si>
  <si>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</si>
  <si>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</si>
  <si>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</si>
  <si>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</si>
  <si>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</si>
  <si>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</si>
  <si>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</si>
  <si>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</si>
  <si>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</si>
  <si>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</si>
  <si>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</si>
  <si>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</si>
  <si>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</si>
  <si>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</si>
  <si>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</si>
  <si>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</si>
  <si>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</si>
  <si>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</si>
  <si>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</si>
  <si>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</si>
  <si>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</si>
  <si>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</si>
  <si>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</si>
  <si>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</si>
  <si>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</si>
  <si>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</si>
  <si>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</si>
  <si>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</si>
  <si>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</si>
  <si>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</si>
  <si>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</si>
  <si>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</si>
  <si>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</si>
  <si>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</si>
  <si>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</si>
  <si>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</si>
  <si>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</si>
  <si>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</si>
  <si>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</si>
  <si>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</si>
  <si>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</si>
  <si>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</si>
  <si>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</si>
  <si>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</si>
  <si>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</si>
  <si>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</si>
  <si>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</si>
  <si>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</si>
  <si>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</si>
  <si>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</si>
  <si>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</si>
  <si>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</si>
  <si>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</si>
  <si>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</si>
  <si>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</si>
  <si>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</si>
  <si>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</si>
  <si>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</si>
  <si>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</si>
  <si>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</si>
  <si>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</si>
  <si>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</si>
  <si>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</si>
  <si>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</si>
  <si>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</si>
  <si>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</si>
  <si>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</si>
  <si>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</si>
  <si>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</si>
  <si>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</si>
  <si>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</si>
  <si>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</si>
  <si>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</si>
  <si>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</si>
  <si>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</si>
  <si>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</si>
  <si>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</si>
  <si>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</si>
  <si>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</si>
  <si>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</si>
  <si>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</si>
  <si>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</si>
  <si>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</si>
  <si>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</si>
  <si>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</si>
  <si>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</si>
  <si>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</si>
  <si>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</si>
  <si>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</si>
  <si>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</si>
  <si>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</si>
  <si>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</si>
  <si>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</si>
  <si>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</si>
  <si>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</si>
  <si>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</si>
  <si>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</si>
  <si>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</si>
  <si>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</si>
  <si>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</si>
  <si>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</si>
  <si>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</si>
  <si>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</si>
  <si>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</si>
  <si>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</si>
  <si>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</si>
  <si>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</si>
  <si>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</si>
  <si>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</si>
  <si>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</si>
  <si>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</si>
  <si>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</si>
  <si>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</si>
  <si>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</si>
  <si>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</si>
  <si>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</si>
  <si>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</si>
  <si>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</si>
  <si>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</si>
  <si>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</si>
  <si>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</si>
  <si>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</si>
  <si>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</si>
  <si>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</si>
  <si>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</si>
  <si>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</si>
  <si>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</si>
  <si>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</si>
  <si>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</si>
  <si>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</si>
  <si>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</si>
  <si>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</si>
  <si>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</si>
  <si>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</si>
  <si>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</si>
  <si>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</si>
  <si>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</si>
  <si>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</si>
  <si>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</si>
  <si>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</si>
  <si>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</si>
  <si>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</si>
  <si>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</si>
  <si>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</si>
  <si>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</si>
  <si>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</si>
  <si>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</si>
  <si>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</si>
  <si>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</si>
  <si>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</si>
  <si>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</si>
  <si>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</si>
  <si>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</si>
  <si>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</si>
  <si>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</si>
  <si>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</si>
  <si>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</si>
  <si>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</si>
  <si>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</si>
  <si>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</si>
  <si>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</si>
  <si>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</si>
  <si>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</si>
  <si>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</si>
  <si>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</si>
  <si>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</si>
  <si>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</si>
  <si>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</si>
  <si>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</si>
  <si>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</si>
  <si>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</si>
  <si>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</si>
  <si>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</si>
  <si>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</si>
  <si>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</si>
  <si>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</si>
  <si>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</si>
  <si>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</si>
  <si>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</si>
  <si>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</si>
  <si>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</si>
  <si>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</si>
  <si>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</si>
  <si>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</si>
  <si>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</si>
  <si>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</si>
  <si>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</si>
  <si>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</si>
  <si>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</si>
  <si>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</si>
  <si>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</si>
  <si>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</si>
  <si>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</si>
  <si>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</si>
  <si>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</si>
  <si>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</si>
  <si>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</si>
  <si>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</si>
  <si>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</si>
  <si>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</si>
  <si>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</si>
  <si>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</si>
  <si>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</si>
  <si>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</si>
  <si>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</si>
  <si>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</si>
  <si>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</si>
  <si>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</si>
  <si>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</si>
  <si>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</si>
  <si>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</si>
  <si>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</si>
  <si>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</si>
  <si>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</si>
  <si>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</si>
  <si>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</si>
  <si>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</si>
  <si>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</si>
  <si>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</si>
  <si>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</si>
  <si>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</si>
  <si>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</si>
  <si>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</si>
  <si>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</si>
  <si>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</si>
  <si>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</si>
  <si>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</si>
  <si>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</si>
  <si>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</si>
  <si>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</si>
  <si>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</si>
  <si>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</si>
  <si>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</si>
  <si>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</si>
  <si>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</si>
  <si>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</si>
  <si>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</si>
  <si>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</si>
  <si>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</si>
  <si>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</si>
  <si>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</si>
  <si>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</si>
  <si>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</si>
  <si>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</si>
  <si>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</si>
  <si>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</si>
  <si>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</si>
  <si>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</si>
  <si>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</si>
  <si>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</si>
  <si>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</si>
  <si>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</si>
  <si>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</si>
  <si>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</si>
  <si>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</si>
  <si>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</si>
  <si>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</si>
  <si>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</si>
  <si>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</si>
  <si>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</si>
  <si>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</si>
  <si>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</si>
  <si>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</si>
  <si>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</si>
  <si>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</si>
  <si>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</si>
  <si>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</si>
  <si>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</si>
  <si>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</si>
  <si>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</si>
  <si>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</si>
  <si>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</si>
  <si>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</si>
  <si>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</si>
  <si>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</si>
  <si>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</si>
  <si>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</si>
  <si>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</si>
  <si>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</si>
  <si>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</si>
  <si>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</si>
  <si>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</si>
  <si>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</si>
  <si>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</si>
  <si>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</si>
  <si>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</si>
  <si>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</si>
  <si>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</si>
  <si>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</si>
  <si>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</si>
  <si>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</si>
  <si>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</si>
  <si>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</si>
  <si>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</si>
  <si>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</si>
  <si>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</si>
  <si>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</si>
  <si>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</si>
  <si>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</si>
  <si>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</si>
  <si>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</si>
  <si>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</si>
  <si>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</si>
  <si>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</si>
  <si>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</si>
  <si>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</si>
  <si>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</si>
  <si>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</si>
  <si>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</si>
  <si>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</si>
  <si>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</si>
  <si>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</si>
  <si>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</si>
  <si>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</si>
  <si>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</si>
  <si>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</si>
  <si>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</si>
  <si>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</si>
  <si>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</si>
  <si>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</si>
  <si>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</si>
  <si>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</si>
  <si>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</si>
  <si>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</si>
  <si>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</si>
  <si>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</si>
  <si>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</si>
  <si>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</si>
  <si>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</si>
  <si>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</si>
  <si>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</si>
  <si>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</si>
  <si>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</si>
  <si>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</si>
  <si>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</si>
  <si>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</si>
  <si>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</si>
  <si>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</si>
  <si>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</si>
  <si>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</si>
  <si>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</si>
  <si>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</si>
  <si>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</si>
  <si>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</si>
  <si>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</si>
  <si>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</si>
  <si>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</si>
  <si>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</si>
  <si>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</si>
  <si>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</si>
  <si>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</si>
  <si>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</si>
  <si>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</si>
  <si>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</si>
  <si>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</si>
  <si>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</si>
  <si>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</si>
  <si>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</si>
  <si>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</si>
  <si>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</si>
  <si>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</si>
  <si>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</si>
  <si>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</si>
  <si>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</si>
  <si>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</si>
  <si>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</si>
  <si>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</si>
  <si>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</si>
  <si>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</si>
  <si>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</si>
  <si>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</si>
  <si>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</si>
  <si>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</si>
  <si>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</si>
  <si>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</si>
  <si>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</si>
  <si>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</si>
  <si>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</si>
  <si>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</si>
  <si>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</si>
  <si>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</si>
  <si>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</si>
  <si>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</si>
  <si>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</si>
  <si>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</si>
  <si>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</si>
  <si>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</si>
  <si>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</si>
  <si>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</si>
  <si>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</si>
  <si>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</si>
  <si>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</si>
  <si>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</si>
  <si>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</si>
  <si>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</si>
  <si>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</si>
  <si>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</si>
  <si>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</si>
  <si>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</si>
  <si>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</si>
  <si>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</si>
  <si>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</si>
  <si>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</si>
  <si>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</si>
  <si>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</si>
  <si>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</si>
  <si>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</si>
  <si>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</si>
  <si>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</si>
  <si>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</si>
  <si>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</si>
  <si>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</si>
  <si>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</si>
  <si>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</si>
  <si>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</si>
  <si>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</si>
  <si>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</si>
  <si>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</si>
  <si>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</si>
  <si>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</si>
  <si>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</si>
  <si>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</si>
  <si>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</si>
  <si>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</si>
  <si>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</si>
  <si>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</si>
  <si>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</si>
  <si>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</si>
  <si>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</si>
  <si>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</si>
  <si>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</si>
  <si>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</si>
  <si>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</si>
  <si>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</si>
  <si>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</si>
  <si>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</si>
  <si>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</si>
  <si>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</si>
  <si>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</si>
  <si>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</si>
  <si>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</si>
  <si>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</si>
  <si>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</si>
  <si>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</si>
  <si>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</si>
  <si>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</si>
  <si>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</si>
  <si>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</si>
  <si>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</si>
  <si>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</si>
  <si>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</si>
  <si>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</si>
  <si>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</si>
  <si>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</si>
  <si>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</si>
  <si>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</si>
  <si>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</si>
  <si>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</si>
  <si>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</si>
  <si>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</si>
  <si>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</si>
  <si>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</si>
  <si>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</si>
  <si>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</si>
  <si>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</si>
  <si>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</si>
  <si>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</si>
  <si>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</si>
  <si>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</si>
  <si>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</si>
  <si>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</si>
  <si>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</si>
  <si>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</si>
  <si>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</si>
  <si>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</si>
  <si>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</si>
  <si>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</si>
  <si>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</si>
  <si>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</si>
  <si>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</si>
  <si>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</si>
  <si>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</si>
  <si>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</si>
  <si>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</si>
  <si>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</si>
  <si>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</si>
  <si>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</si>
  <si>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</si>
  <si>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</si>
  <si>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</si>
  <si>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</si>
  <si>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</si>
  <si>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</si>
  <si>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</si>
  <si>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</si>
  <si>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</si>
  <si>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</si>
  <si>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</si>
  <si>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</si>
  <si>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</si>
  <si>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</si>
  <si>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</si>
  <si>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</si>
  <si>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</si>
  <si>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</si>
  <si>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</si>
  <si>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</si>
  <si>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</si>
  <si>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</si>
  <si>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</si>
  <si>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</si>
  <si>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</si>
  <si>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</si>
  <si>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</si>
  <si>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</si>
  <si>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</si>
  <si>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</si>
  <si>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</si>
  <si>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</si>
  <si>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</si>
  <si>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</si>
  <si>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</si>
  <si>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</si>
  <si>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</si>
  <si>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</si>
  <si>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</si>
  <si>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</si>
  <si>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</si>
  <si>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</si>
  <si>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</si>
  <si>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</si>
  <si>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</si>
  <si>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</si>
  <si>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</si>
  <si>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</si>
  <si>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</si>
  <si>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</si>
  <si>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</si>
  <si>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</si>
  <si>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</si>
  <si>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</si>
  <si>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</si>
  <si>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</si>
  <si>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</si>
  <si>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</si>
  <si>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</si>
  <si>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</si>
  <si>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</si>
  <si>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</si>
  <si>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</si>
  <si>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</si>
  <si>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</si>
  <si>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</si>
  <si>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</si>
  <si>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</si>
  <si>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</si>
  <si>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</si>
  <si>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</si>
  <si>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</si>
  <si>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</si>
  <si>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</si>
  <si>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</si>
  <si>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</si>
  <si>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</si>
  <si>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</si>
  <si>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</si>
  <si>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</si>
  <si>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</si>
  <si>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</si>
  <si>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</si>
  <si>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</si>
  <si>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</si>
  <si>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</si>
  <si>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</si>
  <si>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</si>
  <si>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</si>
  <si>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</si>
  <si>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</si>
  <si>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</si>
  <si>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</si>
  <si>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</si>
  <si>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</si>
  <si>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</si>
  <si>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</si>
  <si>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</si>
  <si>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</si>
  <si>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</si>
  <si>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</si>
  <si>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</si>
  <si>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</si>
  <si>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</si>
  <si>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</si>
  <si>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</si>
  <si>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</si>
  <si>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</si>
  <si>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</si>
  <si>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</si>
  <si>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</si>
  <si>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</si>
  <si>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</si>
  <si>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</si>
  <si>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</si>
  <si>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</si>
  <si>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</si>
  <si>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</si>
  <si>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</si>
  <si>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</si>
  <si>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</si>
  <si>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</si>
  <si>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</si>
  <si>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</si>
  <si>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</si>
  <si>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</si>
  <si>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</si>
  <si>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</si>
  <si>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</si>
  <si>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</si>
  <si>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</si>
  <si>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</si>
  <si>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</si>
  <si>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</si>
  <si>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</si>
  <si>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</si>
  <si>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</si>
  <si>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</si>
  <si>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</si>
  <si>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</si>
  <si>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</si>
  <si>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</si>
  <si>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</si>
  <si>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</si>
  <si>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</si>
  <si>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</si>
  <si>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</si>
  <si>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</si>
  <si>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</si>
  <si>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</si>
  <si>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</si>
  <si>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</si>
  <si>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</si>
  <si>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</si>
  <si>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</si>
  <si>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</si>
  <si>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</si>
  <si>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</si>
  <si>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</si>
  <si>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</si>
  <si>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</si>
  <si>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</si>
  <si>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</si>
  <si>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</si>
  <si>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</si>
  <si>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</si>
  <si>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</si>
  <si>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</si>
  <si>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</si>
  <si>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</si>
  <si>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</si>
  <si>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</si>
  <si>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</si>
  <si>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</si>
  <si>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</si>
  <si>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</si>
  <si>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</si>
  <si>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</si>
  <si>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</si>
  <si>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</si>
  <si>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</si>
  <si>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</si>
  <si>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</si>
  <si>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</si>
  <si>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</si>
  <si>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</si>
  <si>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</si>
  <si>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</si>
  <si>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</si>
  <si>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</si>
  <si>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</si>
  <si>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</si>
  <si>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</si>
  <si>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</si>
  <si>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</si>
  <si>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</si>
  <si>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</si>
  <si>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</si>
  <si>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</si>
  <si>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</si>
  <si>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</si>
  <si>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</si>
  <si>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</si>
  <si>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</si>
  <si>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</si>
  <si>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</si>
  <si>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</si>
  <si>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</si>
  <si>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</si>
  <si>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</si>
  <si>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</si>
  <si>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</si>
  <si>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</si>
  <si>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</si>
  <si>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</si>
  <si>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</si>
  <si>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</si>
  <si>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</si>
  <si>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</si>
  <si>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</si>
  <si>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</si>
  <si>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</si>
  <si>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</si>
  <si>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</si>
  <si>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</si>
  <si>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</si>
  <si>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</si>
  <si>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</si>
  <si>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</si>
  <si>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</si>
  <si>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</si>
  <si>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</si>
  <si>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</si>
  <si>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</si>
  <si>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</si>
  <si>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</si>
  <si>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</si>
  <si>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</si>
  <si>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</si>
  <si>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</si>
  <si>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</si>
  <si>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</si>
  <si>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</si>
  <si>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</si>
  <si>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</si>
  <si>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</si>
  <si>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</si>
  <si>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</si>
  <si>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</si>
  <si>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</si>
  <si>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</si>
  <si>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</si>
  <si>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</si>
  <si>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</si>
  <si>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</si>
  <si>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</si>
  <si>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</si>
  <si>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</si>
  <si>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</si>
  <si>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</si>
  <si>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</si>
  <si>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</si>
  <si>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</si>
  <si>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</si>
  <si>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</si>
  <si>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</si>
  <si>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</si>
  <si>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</si>
  <si>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</si>
  <si>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</si>
  <si>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</si>
  <si>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</si>
  <si>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</si>
  <si>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</si>
  <si>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</si>
  <si>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</si>
  <si>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</si>
  <si>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</si>
  <si>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</si>
  <si>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</si>
  <si>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</si>
  <si>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</si>
  <si>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</si>
  <si>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</si>
  <si>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</si>
  <si>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</si>
  <si>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</si>
  <si>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</si>
  <si>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</si>
  <si>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</si>
  <si>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</si>
  <si>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</si>
  <si>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</si>
  <si>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</si>
  <si>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</si>
  <si>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</si>
  <si>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</si>
  <si>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</si>
  <si>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</si>
  <si>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</si>
  <si>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</si>
  <si>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</si>
  <si>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</si>
  <si>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</si>
  <si>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</si>
  <si>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</si>
  <si>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</si>
  <si>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</si>
  <si>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</si>
  <si>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</si>
  <si>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</si>
  <si>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</si>
  <si>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</si>
  <si>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</si>
  <si>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</si>
  <si>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</si>
  <si>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</si>
  <si>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</si>
  <si>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</si>
  <si>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</si>
  <si>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</si>
  <si>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</si>
  <si>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</si>
  <si>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</si>
  <si>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</si>
  <si>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</si>
  <si>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</si>
  <si>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</si>
  <si>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</si>
  <si>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</si>
  <si>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</si>
  <si>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</si>
  <si>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</si>
  <si>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</si>
  <si>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</si>
  <si>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</si>
  <si>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</si>
  <si>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</si>
  <si>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</si>
  <si>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</si>
  <si>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</si>
  <si>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</si>
  <si>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</si>
  <si>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</si>
  <si>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</si>
  <si>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</si>
  <si>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</si>
  <si>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</si>
  <si>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</si>
  <si>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</si>
  <si>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</si>
  <si>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</si>
  <si>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</si>
  <si>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</si>
  <si>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</si>
  <si>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</si>
  <si>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</si>
  <si>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</si>
  <si>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</si>
  <si>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</si>
  <si>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</si>
  <si>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</si>
  <si>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</si>
  <si>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</si>
  <si>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</si>
  <si>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</si>
  <si>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</si>
  <si>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</si>
  <si>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</si>
  <si>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</si>
  <si>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</si>
  <si>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</si>
  <si>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</si>
  <si>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</si>
  <si>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</si>
  <si>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</si>
  <si>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</si>
  <si>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</si>
  <si>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</si>
  <si>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</si>
  <si>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</si>
  <si>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</si>
  <si>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</si>
  <si>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</si>
  <si>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</si>
  <si>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</si>
  <si>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</si>
  <si>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</si>
  <si>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</si>
  <si>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</si>
  <si>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</si>
  <si>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</si>
  <si>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</si>
  <si>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</si>
  <si>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</si>
  <si>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</si>
  <si>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</si>
  <si>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</si>
  <si>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</si>
  <si>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</si>
  <si>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</si>
  <si>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</si>
  <si>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</si>
  <si>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</si>
  <si>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</si>
  <si>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</si>
  <si>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</si>
  <si>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</si>
  <si>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</si>
  <si>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</si>
  <si>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</si>
  <si>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</si>
  <si>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</si>
  <si>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</si>
  <si>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</si>
  <si>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</si>
  <si>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</si>
  <si>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</si>
  <si>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</si>
  <si>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</si>
  <si>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</si>
  <si>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</si>
  <si>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</si>
  <si>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</si>
  <si>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</si>
  <si>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</si>
  <si>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</si>
  <si>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</si>
  <si>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</si>
  <si>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</si>
  <si>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</si>
  <si>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</si>
  <si>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</si>
  <si>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</si>
  <si>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</si>
  <si>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</si>
  <si>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</si>
  <si>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</si>
  <si>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</si>
  <si>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</si>
  <si>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</si>
  <si>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</si>
  <si>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</si>
  <si>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</si>
  <si>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</si>
  <si>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</si>
  <si>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</si>
  <si>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</si>
  <si>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</si>
  <si>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</si>
  <si>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</si>
  <si>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</si>
  <si>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</si>
  <si>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</si>
  <si>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</si>
  <si>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</si>
  <si>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</si>
  <si>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</si>
  <si>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</si>
  <si>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</si>
  <si>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</si>
  <si>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</si>
  <si>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</si>
  <si>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</si>
  <si>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</si>
  <si>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</si>
  <si>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</si>
  <si>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</si>
  <si>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</si>
  <si>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</si>
  <si>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</si>
  <si>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</si>
  <si>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</si>
  <si>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</si>
  <si>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</si>
  <si>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</si>
  <si>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</si>
  <si>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</si>
  <si>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</si>
  <si>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</si>
  <si>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</si>
  <si>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</si>
  <si>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</si>
  <si>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</si>
  <si>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</si>
  <si>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</si>
  <si>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</si>
  <si>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</si>
  <si>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</si>
  <si>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</si>
  <si>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</si>
  <si>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</si>
  <si>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</si>
  <si>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</si>
  <si>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</si>
  <si>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</si>
  <si>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</si>
  <si>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</si>
  <si>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</si>
  <si>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</si>
  <si>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</si>
  <si>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</si>
  <si>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</si>
  <si>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</si>
  <si>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</si>
  <si>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</si>
  <si>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</si>
  <si>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</si>
  <si>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</si>
  <si>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</si>
  <si>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</si>
  <si>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</si>
  <si>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</si>
  <si>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</si>
  <si>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</si>
  <si>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</si>
  <si>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</si>
  <si>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</si>
  <si>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</si>
  <si>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</si>
  <si>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</si>
  <si>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</si>
  <si>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</si>
  <si>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</si>
  <si>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</si>
  <si>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</si>
  <si>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</si>
  <si>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</si>
  <si>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</si>
  <si>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</si>
  <si>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</si>
  <si>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</si>
  <si>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</si>
  <si>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</si>
  <si>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</si>
  <si>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</si>
  <si>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</si>
  <si>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</si>
  <si>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</si>
  <si>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</si>
  <si>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</si>
  <si>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</si>
  <si>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</si>
  <si>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</si>
  <si>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</si>
  <si>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</si>
  <si>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</si>
  <si>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</si>
  <si>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</si>
  <si>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</si>
  <si>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</si>
  <si>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</si>
  <si>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</si>
  <si>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</si>
  <si>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</si>
  <si>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</si>
  <si>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</si>
  <si>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</si>
  <si>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</si>
  <si>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</si>
  <si>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</si>
  <si>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</si>
  <si>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</si>
  <si>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</si>
  <si>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</si>
  <si>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</si>
  <si>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</si>
  <si>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</si>
  <si>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</si>
  <si>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</si>
  <si>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</si>
  <si>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</si>
  <si>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</si>
  <si>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</si>
  <si>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</si>
  <si>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</si>
  <si>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</si>
  <si>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</si>
  <si>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</si>
  <si>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</si>
  <si>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</si>
  <si>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</si>
  <si>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</si>
  <si>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</si>
  <si>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</si>
  <si>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</si>
  <si>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</si>
  <si>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</si>
  <si>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</si>
  <si>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</si>
  <si>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</si>
  <si>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</si>
  <si>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</si>
  <si>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</si>
  <si>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</si>
  <si>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</si>
  <si>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</si>
  <si>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</si>
  <si>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</si>
  <si>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</si>
  <si>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</si>
  <si>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</si>
  <si>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</si>
  <si>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</si>
  <si>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</si>
  <si>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</si>
  <si>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</si>
  <si>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</si>
  <si>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</si>
  <si>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</si>
  <si>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</si>
  <si>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</si>
  <si>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</si>
  <si>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</si>
  <si>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</si>
  <si>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</si>
  <si>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</si>
  <si>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</si>
  <si>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</si>
  <si>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</si>
  <si>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</si>
  <si>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</si>
  <si>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</si>
  <si>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</si>
  <si>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</si>
  <si>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</si>
  <si>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</si>
  <si>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</si>
  <si>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</si>
  <si>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</si>
  <si>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</si>
  <si>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</si>
  <si>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</si>
  <si>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</si>
  <si>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</si>
  <si>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</si>
  <si>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</si>
  <si>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</si>
  <si>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</si>
  <si>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</si>
  <si>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</si>
  <si>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</si>
  <si>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</si>
  <si>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</si>
  <si>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</si>
  <si>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</si>
  <si>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</si>
  <si>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</si>
  <si>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</si>
  <si>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</si>
  <si>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</si>
  <si>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</si>
  <si>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</si>
  <si>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</si>
  <si>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</si>
  <si>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</si>
  <si>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</si>
  <si>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</si>
  <si>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</si>
  <si>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</si>
  <si>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</si>
  <si>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</si>
  <si>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</si>
  <si>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</si>
  <si>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</si>
  <si>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</si>
  <si>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</si>
  <si>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</si>
  <si>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</si>
  <si>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</si>
  <si>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</si>
  <si>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</si>
  <si>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</si>
  <si>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</si>
  <si>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</si>
  <si>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</si>
  <si>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</si>
  <si>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</si>
  <si>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</si>
  <si>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</si>
  <si>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</si>
  <si>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</si>
  <si>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</si>
  <si>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</si>
  <si>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</si>
  <si>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</si>
  <si>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</si>
  <si>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</si>
  <si>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</si>
  <si>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</si>
  <si>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</si>
  <si>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</si>
  <si>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</si>
  <si>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</si>
  <si>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</si>
  <si>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</si>
  <si>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</si>
  <si>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</si>
  <si>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</si>
  <si>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</si>
  <si>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</si>
  <si>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</si>
  <si>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</si>
  <si>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</si>
  <si>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</si>
  <si>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</si>
  <si>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</si>
  <si>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</si>
  <si>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</si>
  <si>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</si>
  <si>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</si>
  <si>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</si>
  <si>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</si>
  <si>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</si>
  <si>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</si>
  <si>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</si>
  <si>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</si>
  <si>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</si>
  <si>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</si>
  <si>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</si>
  <si>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</si>
  <si>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</si>
  <si>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</si>
  <si>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</si>
  <si>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</si>
  <si>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</si>
  <si>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</si>
  <si>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</si>
  <si>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</si>
  <si>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</si>
  <si>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</si>
  <si>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</si>
  <si>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</si>
  <si>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</si>
  <si>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</si>
  <si>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</si>
  <si>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</si>
  <si>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</si>
  <si>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</si>
  <si>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</si>
  <si>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</si>
  <si>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</si>
  <si>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</si>
  <si>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</si>
  <si>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</si>
  <si>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</si>
  <si>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</si>
  <si>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</si>
  <si>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</si>
  <si>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</si>
  <si>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</si>
  <si>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</si>
  <si>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</si>
  <si>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</si>
  <si>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</si>
  <si>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</si>
  <si>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</si>
  <si>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</si>
  <si>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</si>
  <si>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</si>
  <si>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</si>
  <si>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</si>
  <si>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</si>
  <si>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</si>
  <si>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</si>
  <si>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</si>
  <si>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</si>
  <si>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</si>
  <si>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</si>
  <si>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</si>
  <si>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</si>
  <si>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</si>
  <si>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</si>
  <si>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</si>
  <si>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</si>
  <si>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</si>
  <si>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</si>
  <si>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</si>
  <si>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</si>
  <si>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</si>
  <si>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</si>
  <si>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</si>
  <si>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</si>
  <si>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</si>
  <si>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</si>
  <si>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</si>
  <si>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</si>
  <si>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</si>
  <si>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</si>
  <si>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</si>
  <si>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</si>
  <si>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</si>
  <si>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</si>
  <si>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</si>
  <si>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</si>
  <si>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</si>
  <si>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</si>
  <si>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</si>
  <si>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</si>
  <si>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</si>
  <si>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</si>
  <si>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</si>
  <si>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</si>
  <si>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</si>
  <si>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</si>
  <si>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</si>
  <si>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</si>
  <si>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</si>
  <si>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</si>
  <si>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</si>
  <si>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</si>
  <si>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</si>
  <si>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</si>
  <si>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</si>
  <si>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</si>
  <si>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</si>
  <si>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</si>
  <si>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</si>
  <si>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</si>
  <si>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</si>
  <si>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</si>
  <si>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</si>
  <si>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</si>
  <si>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</si>
  <si>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</si>
  <si>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</si>
  <si>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</si>
  <si>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</si>
  <si>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</si>
  <si>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</si>
  <si>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</si>
  <si>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</si>
  <si>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</si>
  <si>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</si>
  <si>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</si>
  <si>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</si>
  <si>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</si>
  <si>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</si>
  <si>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</si>
  <si>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</si>
  <si>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</si>
  <si>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</si>
  <si>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</si>
  <si>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</si>
  <si>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</si>
  <si>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</si>
  <si>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</si>
  <si>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</si>
  <si>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</si>
  <si>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</si>
  <si>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</si>
  <si>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</si>
  <si>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</si>
  <si>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</si>
  <si>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</si>
  <si>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</si>
  <si>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</si>
  <si>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</si>
  <si>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</si>
  <si>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</si>
  <si>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</si>
  <si>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</si>
  <si>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</si>
  <si>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</si>
  <si>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</si>
  <si>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</si>
  <si>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</si>
  <si>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</si>
  <si>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</si>
  <si>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</si>
  <si>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</si>
  <si>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</si>
  <si>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</si>
  <si>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</si>
  <si>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</si>
  <si>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</si>
  <si>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</si>
  <si>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</si>
  <si>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</si>
  <si>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</si>
  <si>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</si>
  <si>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</si>
  <si>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</si>
  <si>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</si>
  <si>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</si>
  <si>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</si>
  <si>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</si>
  <si>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</si>
  <si>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</si>
  <si>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</si>
  <si>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</si>
  <si>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</si>
  <si>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</si>
  <si>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</si>
  <si>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</si>
  <si>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</si>
  <si>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</si>
  <si>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</si>
  <si>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</si>
  <si>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</si>
  <si>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</si>
  <si>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</si>
  <si>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</si>
  <si>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</si>
  <si>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</si>
  <si>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</si>
  <si>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</si>
  <si>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</si>
  <si>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</si>
  <si>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</si>
  <si>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</si>
  <si>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</si>
  <si>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</si>
  <si>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</si>
  <si>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</si>
  <si>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</si>
  <si>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</si>
  <si>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</si>
  <si>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</si>
  <si>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</si>
  <si>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</si>
  <si>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</si>
  <si>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</si>
  <si>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</si>
  <si>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</si>
  <si>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</si>
  <si>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</si>
  <si>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</si>
  <si>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</si>
  <si>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</si>
  <si>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</si>
  <si>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</si>
  <si>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</si>
  <si>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</si>
  <si>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</si>
  <si>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</si>
  <si>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</si>
  <si>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</si>
  <si>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</si>
  <si>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</si>
  <si>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</si>
  <si>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</si>
  <si>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</si>
  <si>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</si>
  <si>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</si>
  <si>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</si>
  <si>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</si>
  <si>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</si>
  <si>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</si>
  <si>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</si>
  <si>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</si>
  <si>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</si>
  <si>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</si>
  <si>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</si>
  <si>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</si>
  <si>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</si>
  <si>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</si>
  <si>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</si>
  <si>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</si>
  <si>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</si>
  <si>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</si>
  <si>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</si>
  <si>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</si>
  <si>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</si>
  <si>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</si>
  <si>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</si>
  <si>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</si>
  <si>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</si>
  <si>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</si>
  <si>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</si>
  <si>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</si>
  <si>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</si>
  <si>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</si>
  <si>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</si>
  <si>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</si>
  <si>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</si>
  <si>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</si>
  <si>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</si>
  <si>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</si>
  <si>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</si>
  <si>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</si>
  <si>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</si>
  <si>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</si>
  <si>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</si>
  <si>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</si>
  <si>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</si>
  <si>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</si>
  <si>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</si>
  <si>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</si>
  <si>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</si>
  <si>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</si>
  <si>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</si>
  <si>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</si>
  <si>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</si>
  <si>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</si>
  <si>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</si>
  <si>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</si>
  <si>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</si>
  <si>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</si>
  <si>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</si>
  <si>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</si>
  <si>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</si>
  <si>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</si>
  <si>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</si>
  <si>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</si>
  <si>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</si>
  <si>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</si>
  <si>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</si>
  <si>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</si>
  <si>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</si>
  <si>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</si>
  <si>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</si>
  <si>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</si>
  <si>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</si>
  <si>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</si>
  <si>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</si>
  <si>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</si>
  <si>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</si>
  <si>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</si>
  <si>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</si>
  <si>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</si>
  <si>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</si>
  <si>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</si>
  <si>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</si>
  <si>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</si>
  <si>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</si>
  <si>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</si>
  <si>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</si>
  <si>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</si>
  <si>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</si>
  <si>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</si>
  <si>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</si>
  <si>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</si>
  <si>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</si>
  <si>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</si>
  <si>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</si>
  <si>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</si>
  <si>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</si>
  <si>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</si>
  <si>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</si>
  <si>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</si>
  <si>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</si>
  <si>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</si>
  <si>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</si>
  <si>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</si>
  <si>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</si>
  <si>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</si>
  <si>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</si>
  <si>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</si>
  <si>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</si>
  <si>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</si>
  <si>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</si>
  <si>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</si>
  <si>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</si>
  <si>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</si>
  <si>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</si>
  <si>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</si>
  <si>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</si>
  <si>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</si>
  <si>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</si>
  <si>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</si>
  <si>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</si>
  <si>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</si>
  <si>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</si>
  <si>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</si>
  <si>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</si>
  <si>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</si>
  <si>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</si>
  <si>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</si>
  <si>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</si>
  <si>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</si>
  <si>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</si>
  <si>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</si>
  <si>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</si>
  <si>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</si>
  <si>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</si>
  <si>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</si>
  <si>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</si>
  <si>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</si>
  <si>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</si>
  <si>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</si>
  <si>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</si>
  <si>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</si>
  <si>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</si>
  <si>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</si>
  <si>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</si>
  <si>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</si>
  <si>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</si>
  <si>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</si>
  <si>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</si>
  <si>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</si>
  <si>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</si>
  <si>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</si>
  <si>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</si>
  <si>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</si>
  <si>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</si>
  <si>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</si>
  <si>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</si>
  <si>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</si>
  <si>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</si>
  <si>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</si>
  <si>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</si>
  <si>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</si>
  <si>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</si>
  <si>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</si>
  <si>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</si>
  <si>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</si>
  <si>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</si>
  <si>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</si>
  <si>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</si>
  <si>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</si>
  <si>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</si>
  <si>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</si>
  <si>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</si>
  <si>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</si>
  <si>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</si>
  <si>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</si>
  <si>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</si>
  <si>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</si>
  <si>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</si>
  <si>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</si>
  <si>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</si>
  <si>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</si>
  <si>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</si>
  <si>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</si>
  <si>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</si>
  <si>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</si>
  <si>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</si>
  <si>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</si>
  <si>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</si>
  <si>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</si>
  <si>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</si>
  <si>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</si>
  <si>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</si>
  <si>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</si>
  <si>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</si>
  <si>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</si>
  <si>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</si>
  <si>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</si>
  <si>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</si>
  <si>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</si>
  <si>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</si>
  <si>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</si>
  <si>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</si>
  <si>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</si>
  <si>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</si>
  <si>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</si>
  <si>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</si>
  <si>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</si>
  <si>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</si>
  <si>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</si>
  <si>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</si>
  <si>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</si>
  <si>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</si>
  <si>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</si>
  <si>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</si>
  <si>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</si>
  <si>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</si>
  <si>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</si>
  <si>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</si>
  <si>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</si>
  <si>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</si>
  <si>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</si>
  <si>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</si>
  <si>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</si>
  <si>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</si>
  <si>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</si>
  <si>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</si>
  <si>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</si>
  <si>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</si>
  <si>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</si>
  <si>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</si>
  <si>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</si>
  <si>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</si>
  <si>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</si>
  <si>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</si>
  <si>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</si>
  <si>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</si>
  <si>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</si>
  <si>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</si>
  <si>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</si>
  <si>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</si>
  <si>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</si>
  <si>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</si>
  <si>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</si>
  <si>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</si>
  <si>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</si>
  <si>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</si>
  <si>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</si>
  <si>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</si>
  <si>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</si>
  <si>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</si>
  <si>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</si>
  <si>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</si>
  <si>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</si>
  <si>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</si>
  <si>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</si>
  <si>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</si>
  <si>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</si>
  <si>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</si>
  <si>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</si>
  <si>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</si>
  <si>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</si>
  <si>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</si>
  <si>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</si>
  <si>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</si>
  <si>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</si>
  <si>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</si>
  <si>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</si>
  <si>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</si>
  <si>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</si>
  <si>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</si>
  <si>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</si>
  <si>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</si>
  <si>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</si>
  <si>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</si>
  <si>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</si>
  <si>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</si>
  <si>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</si>
  <si>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</si>
  <si>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</si>
  <si>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</si>
  <si>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</si>
  <si>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</si>
  <si>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</si>
  <si>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</si>
  <si>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</si>
  <si>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</si>
  <si>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</si>
  <si>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</si>
  <si>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</si>
  <si>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</si>
  <si>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</si>
  <si>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</si>
  <si>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</si>
  <si>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</si>
  <si>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</si>
  <si>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</si>
  <si>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</si>
  <si>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</si>
  <si>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</si>
  <si>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</si>
  <si>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</si>
  <si>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</si>
  <si>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</si>
  <si>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</si>
  <si>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</si>
  <si>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</si>
  <si>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</si>
  <si>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</si>
  <si>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</si>
  <si>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</si>
  <si>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</si>
  <si>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</si>
  <si>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</si>
  <si>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</si>
  <si>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</si>
  <si>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</si>
  <si>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</si>
  <si>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</si>
  <si>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</si>
  <si>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</si>
  <si>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</si>
  <si>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</si>
  <si>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</si>
  <si>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</si>
  <si>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</si>
  <si>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</si>
  <si>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</si>
  <si>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</si>
  <si>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</si>
  <si>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</si>
  <si>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</si>
  <si>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</si>
  <si>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</si>
  <si>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</si>
  <si>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</si>
  <si>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</si>
  <si>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</si>
  <si>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</si>
  <si>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</si>
  <si>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</si>
  <si>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</si>
  <si>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</si>
  <si>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</si>
  <si>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</si>
  <si>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</si>
  <si>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</si>
  <si>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</si>
  <si>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</si>
  <si>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</si>
  <si>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</si>
  <si>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</si>
  <si>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</si>
  <si>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</si>
  <si>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</si>
  <si>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</si>
  <si>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</si>
  <si>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</si>
  <si>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</si>
  <si>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</si>
  <si>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</si>
  <si>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</si>
  <si>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</si>
  <si>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</si>
  <si>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</si>
  <si>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</si>
  <si>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</si>
  <si>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</si>
  <si>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</si>
  <si>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</si>
  <si>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</si>
  <si>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</si>
  <si>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</si>
  <si>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</si>
  <si>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</si>
  <si>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</si>
  <si>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</si>
  <si>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</si>
  <si>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</si>
  <si>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</si>
  <si>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</si>
  <si>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</si>
  <si>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</si>
  <si>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</si>
  <si>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</si>
  <si>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</si>
  <si>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</si>
  <si>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</si>
  <si>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</si>
  <si>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</si>
  <si>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</si>
  <si>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</si>
  <si>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</si>
  <si>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</si>
  <si>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</si>
  <si>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</si>
  <si>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</si>
  <si>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</si>
  <si>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</si>
  <si>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</si>
  <si>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</si>
  <si>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</si>
  <si>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</si>
  <si>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</si>
  <si>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</si>
  <si>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</si>
  <si>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</si>
  <si>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</si>
  <si>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</si>
  <si>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</si>
  <si>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</si>
  <si>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</si>
  <si>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</si>
  <si>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</si>
  <si>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</si>
  <si>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</si>
  <si>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</si>
  <si>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</si>
  <si>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</si>
  <si>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</si>
  <si>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</si>
  <si>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</si>
  <si>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</si>
  <si>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</si>
  <si>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</si>
  <si>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</si>
  <si>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</si>
  <si>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</si>
  <si>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</si>
  <si>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</si>
  <si>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</si>
  <si>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</si>
  <si>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</si>
  <si>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</si>
  <si>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</si>
  <si>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</si>
  <si>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</si>
  <si>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</si>
  <si>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</si>
  <si>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</si>
  <si>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</si>
  <si>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</si>
  <si>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</si>
  <si>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</si>
  <si>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</si>
  <si>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</si>
  <si>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</si>
  <si>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</si>
  <si>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</si>
  <si>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</si>
  <si>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</si>
  <si>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</si>
  <si>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</si>
  <si>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</si>
  <si>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</si>
  <si>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</si>
  <si>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</si>
  <si>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</si>
  <si>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</si>
  <si>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</si>
  <si>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</si>
  <si>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</si>
  <si>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</si>
  <si>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</si>
  <si>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</si>
  <si>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</si>
  <si>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</si>
  <si>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</si>
  <si>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</si>
  <si>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</si>
  <si>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</si>
  <si>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</si>
  <si>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</si>
  <si>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</si>
  <si>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</si>
  <si>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</si>
  <si>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</si>
  <si>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</si>
  <si>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</si>
  <si>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</si>
  <si>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</si>
  <si>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</si>
  <si>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</si>
  <si>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</si>
  <si>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</si>
  <si>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</si>
  <si>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</si>
  <si>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</si>
  <si>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</si>
  <si>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</si>
  <si>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</si>
  <si>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</si>
  <si>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</si>
  <si>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</si>
  <si>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</si>
  <si>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</si>
  <si>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</si>
  <si>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</si>
  <si>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</si>
  <si>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</si>
  <si>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</si>
  <si>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</si>
  <si>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</si>
  <si>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</si>
  <si>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</si>
  <si>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</si>
  <si>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</si>
  <si>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</si>
  <si>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</si>
  <si>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</si>
  <si>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</si>
  <si>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</si>
  <si>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</si>
  <si>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</si>
  <si>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</si>
  <si>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</si>
  <si>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</si>
  <si>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</si>
  <si>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</si>
  <si>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</si>
  <si>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</si>
  <si>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</si>
  <si>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</si>
  <si>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</si>
  <si>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</si>
  <si>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</si>
  <si>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</si>
  <si>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</si>
  <si>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</si>
  <si>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</si>
  <si>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</si>
  <si>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</si>
  <si>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</si>
  <si>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</si>
  <si>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</si>
  <si>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</si>
  <si>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</si>
  <si>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</si>
  <si>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</si>
  <si>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</si>
  <si>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</si>
  <si>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</si>
  <si>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</si>
  <si>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</si>
  <si>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</si>
  <si>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</si>
  <si>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</si>
  <si>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</si>
  <si>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</si>
  <si>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</si>
  <si>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</si>
  <si>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</si>
  <si>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</si>
  <si>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</si>
  <si>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</si>
  <si>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</si>
  <si>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</si>
  <si>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</si>
  <si>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</si>
  <si>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</si>
  <si>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</si>
  <si>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</si>
  <si>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</si>
  <si>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</si>
  <si>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</si>
  <si>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</si>
  <si>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</si>
  <si>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</si>
  <si>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</si>
  <si>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</si>
  <si>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</si>
  <si>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</si>
  <si>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</si>
  <si>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</si>
  <si>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</si>
  <si>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</si>
  <si>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</si>
  <si>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</si>
  <si>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</si>
  <si>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</si>
  <si>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</si>
  <si>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</si>
  <si>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</si>
  <si>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</si>
  <si>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</si>
  <si>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</si>
  <si>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</si>
  <si>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</si>
  <si>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</si>
  <si>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</si>
  <si>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</si>
  <si>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</si>
  <si>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</si>
  <si>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</si>
  <si>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</si>
  <si>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</si>
  <si>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</si>
  <si>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</si>
  <si>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</si>
  <si>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</si>
  <si>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</si>
  <si>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</si>
  <si>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</si>
  <si>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</si>
  <si>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</si>
  <si>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</si>
  <si>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</si>
  <si>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</si>
  <si>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</si>
  <si>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</si>
  <si>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</si>
  <si>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</si>
  <si>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</si>
  <si>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</si>
  <si>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</si>
  <si>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</si>
  <si>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</si>
  <si>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</si>
  <si>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</si>
  <si>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</si>
  <si>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</si>
  <si>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</si>
  <si>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</si>
  <si>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</si>
  <si>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</si>
  <si>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</si>
  <si>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</si>
  <si>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</si>
  <si>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</si>
  <si>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</si>
  <si>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</si>
  <si>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</si>
  <si>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</si>
  <si>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</si>
  <si>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</si>
  <si>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</si>
  <si>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</si>
  <si>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</si>
  <si>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</si>
  <si>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</si>
  <si>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</si>
  <si>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</si>
  <si>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</si>
  <si>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</si>
  <si>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</si>
  <si>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</si>
  <si>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</si>
  <si>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</si>
  <si>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</si>
  <si>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</si>
  <si>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</si>
  <si>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</si>
  <si>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</si>
  <si>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</si>
  <si>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</si>
  <si>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</si>
  <si>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</si>
  <si>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</si>
  <si>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</si>
  <si>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</si>
  <si>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</si>
  <si>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</si>
  <si>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</si>
  <si>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</si>
  <si>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</si>
  <si>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</si>
  <si>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</si>
  <si>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</si>
  <si>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</si>
  <si>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</si>
  <si>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</si>
  <si>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</si>
  <si>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</si>
  <si>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</si>
  <si>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</si>
  <si>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</si>
  <si>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</si>
  <si>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</si>
  <si>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</si>
  <si>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</si>
  <si>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</si>
  <si>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</si>
  <si>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</si>
  <si>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</si>
  <si>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</si>
  <si>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</si>
  <si>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</si>
  <si>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</si>
  <si>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</si>
  <si>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</si>
  <si>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</si>
  <si>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</si>
  <si>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</si>
  <si>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</si>
  <si>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</si>
  <si>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</si>
  <si>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</si>
  <si>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</si>
  <si>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</si>
  <si>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</si>
  <si>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</si>
  <si>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</si>
  <si>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</si>
  <si>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</si>
  <si>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</si>
  <si>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</si>
  <si>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</si>
  <si>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</si>
  <si>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</si>
  <si>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</si>
  <si>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</si>
  <si>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</si>
  <si>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</si>
  <si>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</si>
  <si>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</si>
  <si>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</si>
  <si>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</si>
  <si>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</si>
  <si>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</si>
  <si>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</si>
  <si>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</si>
  <si>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</si>
  <si>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</si>
  <si>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</si>
  <si>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</si>
  <si>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</si>
  <si>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</si>
  <si>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</si>
  <si>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</si>
  <si>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</si>
  <si>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</si>
  <si>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</si>
  <si>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</si>
  <si>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</si>
  <si>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</si>
  <si>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</si>
  <si>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</si>
  <si>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</si>
  <si>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</si>
  <si>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</si>
  <si>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</si>
  <si>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</si>
  <si>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</si>
  <si>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</si>
  <si>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</si>
  <si>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</si>
  <si>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</si>
  <si>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</si>
  <si>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</si>
  <si>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</si>
  <si>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</si>
  <si>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</si>
  <si>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</si>
  <si>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</si>
  <si>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</si>
  <si>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</si>
  <si>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</si>
  <si>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</si>
  <si>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</si>
  <si>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</si>
  <si>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</si>
  <si>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</si>
  <si>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</si>
  <si>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</si>
  <si>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</si>
  <si>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</si>
  <si>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</si>
  <si>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</si>
  <si>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</si>
  <si>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</si>
  <si>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</si>
  <si>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</si>
  <si>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</si>
  <si>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</si>
  <si>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</si>
  <si>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</si>
  <si>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</si>
  <si>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</si>
  <si>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</si>
  <si>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</si>
  <si>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</si>
  <si>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</si>
  <si>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</si>
  <si>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</si>
  <si>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</si>
  <si>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</si>
  <si>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</si>
  <si>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</si>
  <si>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</si>
  <si>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</si>
  <si>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</si>
  <si>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</si>
  <si>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</si>
  <si>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</si>
  <si>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</si>
  <si>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</si>
  <si>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</si>
  <si>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</si>
  <si>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</si>
  <si>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</si>
  <si>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</si>
  <si>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</si>
  <si>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</si>
  <si>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</si>
  <si>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</si>
  <si>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</si>
  <si>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</si>
  <si>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</si>
  <si>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</si>
  <si>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</si>
  <si>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</si>
  <si>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</si>
  <si>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</si>
  <si>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</si>
  <si>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</si>
  <si>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</si>
  <si>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</si>
  <si>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</si>
  <si>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</si>
  <si>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</si>
  <si>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</si>
  <si>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</si>
  <si>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</si>
  <si>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</si>
  <si>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</si>
  <si>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</si>
  <si>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</si>
  <si>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</si>
  <si>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</si>
  <si>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</si>
  <si>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</si>
  <si>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</si>
  <si>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</si>
  <si>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</si>
  <si>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</si>
  <si>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</si>
  <si>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</si>
  <si>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</si>
  <si>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</si>
  <si>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</si>
  <si>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</si>
  <si>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</si>
  <si>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</si>
  <si>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</si>
  <si>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</si>
  <si>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</si>
  <si>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</si>
  <si>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</si>
  <si>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</si>
  <si>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</si>
  <si>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</si>
  <si>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</si>
  <si>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</si>
  <si>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</si>
  <si>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</si>
  <si>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</si>
  <si>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</si>
  <si>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</si>
  <si>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</si>
  <si>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</si>
  <si>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</si>
  <si>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</si>
  <si>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</si>
  <si>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</si>
  <si>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</si>
  <si>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</si>
  <si>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</si>
  <si>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</si>
  <si>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</si>
  <si>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</si>
  <si>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</si>
  <si>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</si>
  <si>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</si>
  <si>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</si>
  <si>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</si>
  <si>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</si>
  <si>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</si>
  <si>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</si>
  <si>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</si>
  <si>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</si>
  <si>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</si>
  <si>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</si>
  <si>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</si>
  <si>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</si>
  <si>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</si>
  <si>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</si>
  <si>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</si>
  <si>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</si>
  <si>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</si>
  <si>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</si>
  <si>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</si>
  <si>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</si>
  <si>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</si>
  <si>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</si>
  <si>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</si>
  <si>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</si>
  <si>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</si>
  <si>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</si>
  <si>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</si>
  <si>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</si>
  <si>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</si>
  <si>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</si>
  <si>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</si>
  <si>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</si>
  <si>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</si>
  <si>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</si>
  <si>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</si>
  <si>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</si>
  <si>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</si>
  <si>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</si>
  <si>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</si>
  <si>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</si>
  <si>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</si>
  <si>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</si>
  <si>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</si>
  <si>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</si>
  <si>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</si>
  <si>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</si>
  <si>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</si>
  <si>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</si>
  <si>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</si>
  <si>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</si>
  <si>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</si>
  <si>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</si>
  <si>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</si>
  <si>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</si>
  <si>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</si>
  <si>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</si>
  <si>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</si>
  <si>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</si>
  <si>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</si>
  <si>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</si>
  <si>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</si>
  <si>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</si>
  <si>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</si>
  <si>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</si>
  <si>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</si>
  <si>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</si>
  <si>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</si>
  <si>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</si>
  <si>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</si>
  <si>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</si>
  <si>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</si>
  <si>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</si>
  <si>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</si>
  <si>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</si>
  <si>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</si>
  <si>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</si>
  <si>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</si>
  <si>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</si>
  <si>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</si>
  <si>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</si>
  <si>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</si>
  <si>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</si>
  <si>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</si>
  <si>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</si>
  <si>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</si>
  <si>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</si>
  <si>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</si>
  <si>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</si>
  <si>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</si>
  <si>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</si>
  <si>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</si>
  <si>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</si>
  <si>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</si>
  <si>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</si>
  <si>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</si>
  <si>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</si>
  <si>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</si>
  <si>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</si>
  <si>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</si>
  <si>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</si>
  <si>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</si>
  <si>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</si>
  <si>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</si>
  <si>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</si>
  <si>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</si>
  <si>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</si>
  <si>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</si>
  <si>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</si>
  <si>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</si>
  <si>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</si>
  <si>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</si>
  <si>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</si>
  <si>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</si>
  <si>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</si>
  <si>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</si>
  <si>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</si>
  <si>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</si>
  <si>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</si>
  <si>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</si>
  <si>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</si>
  <si>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</si>
  <si>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</si>
  <si>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</si>
  <si>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</si>
  <si>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</si>
  <si>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</si>
  <si>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</si>
  <si>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</si>
  <si>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</si>
  <si>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</si>
  <si>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</si>
  <si>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</si>
  <si>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</si>
  <si>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</si>
  <si>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</si>
  <si>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</si>
  <si>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</si>
  <si>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</si>
  <si>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</si>
  <si>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</si>
  <si>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</si>
  <si>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</si>
  <si>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</si>
  <si>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</si>
  <si>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</si>
  <si>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</si>
  <si>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</si>
  <si>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</si>
  <si>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</si>
  <si>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</si>
  <si>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</si>
  <si>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</si>
  <si>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</si>
  <si>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</si>
  <si>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</si>
  <si>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</si>
  <si>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</si>
  <si>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</si>
  <si>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</si>
  <si>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</si>
  <si>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</si>
  <si>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</si>
  <si>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</si>
  <si>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</si>
  <si>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</si>
  <si>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</si>
  <si>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</si>
  <si>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</si>
  <si>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</si>
  <si>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</si>
  <si>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</si>
  <si>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</si>
  <si>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</si>
  <si>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</si>
  <si>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</si>
  <si>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</si>
  <si>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</si>
  <si>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</si>
  <si>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</si>
  <si>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</si>
  <si>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</si>
  <si>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</si>
  <si>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</si>
  <si>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</si>
  <si>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</si>
  <si>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</si>
  <si>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</si>
  <si>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</si>
  <si>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</si>
  <si>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</si>
  <si>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</si>
  <si>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</si>
  <si>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</si>
  <si>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</si>
  <si>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</si>
  <si>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</si>
  <si>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</si>
  <si>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</si>
  <si>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</si>
  <si>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</si>
  <si>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</si>
  <si>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</si>
  <si>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</si>
  <si>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</si>
  <si>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</si>
  <si>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</si>
  <si>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</si>
  <si>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</si>
  <si>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</si>
  <si>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</si>
  <si>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</si>
  <si>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</si>
  <si>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</si>
  <si>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</si>
  <si>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</si>
  <si>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</si>
  <si>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</si>
  <si>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</si>
  <si>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</si>
  <si>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</si>
  <si>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</si>
  <si>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</si>
  <si>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</si>
  <si>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</si>
  <si>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</si>
  <si>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</si>
  <si>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</si>
  <si>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</si>
  <si>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</si>
  <si>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</si>
  <si>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</si>
  <si>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</si>
  <si>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</si>
  <si>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</si>
  <si>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</si>
  <si>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</si>
  <si>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</si>
  <si>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</si>
  <si>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</si>
  <si>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</si>
  <si>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</si>
  <si>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</si>
  <si>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</si>
  <si>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</si>
  <si>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</si>
  <si>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</si>
  <si>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</si>
  <si>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</si>
  <si>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</si>
  <si>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</si>
  <si>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</si>
  <si>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</si>
  <si>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</si>
  <si>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</si>
  <si>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</si>
  <si>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</si>
  <si>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</si>
  <si>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</si>
  <si>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</si>
  <si>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</si>
  <si>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</si>
  <si>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</si>
  <si>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</si>
  <si>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</si>
  <si>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</si>
  <si>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</si>
  <si>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</si>
  <si>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</si>
  <si>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</si>
  <si>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</si>
  <si>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</si>
  <si>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</si>
  <si>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</si>
  <si>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</si>
  <si>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</si>
  <si>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</si>
  <si>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</si>
  <si>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</si>
  <si>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</si>
  <si>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</si>
  <si>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</si>
  <si>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</si>
  <si>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</si>
  <si>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</si>
  <si>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</si>
  <si>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</si>
  <si>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</si>
  <si>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</si>
  <si>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</si>
  <si>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</si>
  <si>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</si>
  <si>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</si>
  <si>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</si>
  <si>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</si>
  <si>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</si>
  <si>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</si>
  <si>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</si>
  <si>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</si>
  <si>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</si>
  <si>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</si>
  <si>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</si>
  <si>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</si>
  <si>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</si>
  <si>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</si>
  <si>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</si>
  <si>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</si>
  <si>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</si>
  <si>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</si>
  <si>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</si>
  <si>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</si>
  <si>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</si>
  <si>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</si>
  <si>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</si>
  <si>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</si>
  <si>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</si>
  <si>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</si>
  <si>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</si>
  <si>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</si>
  <si>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</si>
  <si>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</si>
  <si>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</si>
  <si>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</si>
  <si>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</si>
  <si>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</si>
  <si>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</si>
  <si>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</si>
  <si>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</si>
  <si>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</si>
  <si>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</si>
  <si>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</si>
  <si>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</si>
  <si>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</si>
  <si>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</si>
  <si>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</si>
  <si>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</si>
  <si>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</si>
  <si>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</si>
  <si>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</si>
  <si>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</si>
  <si>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</si>
  <si>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</si>
  <si>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</si>
  <si>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</si>
  <si>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</si>
  <si>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</si>
  <si>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</si>
  <si>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</si>
  <si>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</si>
  <si>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</si>
  <si>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</si>
  <si>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</si>
  <si>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</si>
  <si>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</si>
  <si>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</si>
  <si>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</si>
  <si>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</si>
  <si>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</si>
  <si>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</si>
  <si>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</si>
  <si>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</si>
  <si>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</si>
  <si>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</si>
  <si>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</si>
  <si>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</si>
  <si>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</si>
  <si>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</si>
  <si>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</si>
  <si>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</si>
  <si>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</si>
  <si>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</si>
  <si>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</si>
  <si>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</si>
  <si>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</si>
  <si>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</si>
  <si>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</si>
  <si>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</si>
  <si>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</si>
  <si>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</si>
  <si>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</si>
  <si>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</si>
  <si>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</si>
  <si>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</si>
  <si>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</si>
  <si>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</si>
  <si>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</si>
  <si>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</si>
  <si>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</si>
  <si>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</si>
  <si>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</si>
  <si>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</si>
  <si>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</si>
  <si>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</si>
  <si>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</si>
  <si>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</si>
  <si>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</si>
  <si>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</si>
  <si>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</si>
  <si>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</si>
  <si>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</si>
  <si>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</si>
  <si>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</si>
  <si>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</si>
  <si>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</si>
  <si>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</si>
  <si>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</si>
  <si>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</si>
  <si>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</si>
  <si>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</si>
  <si>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</si>
  <si>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</si>
  <si>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</si>
  <si>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</si>
  <si>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</si>
  <si>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</si>
  <si>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</si>
  <si>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</si>
  <si>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</si>
  <si>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</si>
  <si>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</si>
  <si>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</si>
  <si>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</si>
  <si>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</si>
  <si>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</si>
  <si>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</si>
  <si>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</si>
  <si>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</si>
  <si>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</si>
  <si>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</si>
  <si>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</si>
  <si>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</si>
  <si>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</si>
  <si>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</si>
  <si>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</si>
  <si>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</si>
  <si>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</si>
  <si>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</si>
  <si>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</si>
  <si>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</si>
  <si>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</si>
  <si>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</si>
  <si>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</si>
  <si>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</si>
  <si>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</si>
  <si>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</si>
  <si>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</si>
  <si>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</si>
  <si>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</si>
  <si>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</si>
  <si>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</si>
  <si>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</si>
  <si>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</si>
  <si>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</si>
  <si>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</si>
  <si>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</si>
  <si>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</si>
  <si>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</si>
  <si>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</si>
  <si>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</si>
  <si>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</si>
  <si>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</si>
  <si>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</si>
  <si>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</si>
  <si>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</si>
  <si>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</si>
  <si>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</si>
  <si>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</si>
  <si>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</si>
  <si>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</si>
  <si>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</si>
  <si>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</si>
  <si>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</si>
  <si>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</si>
  <si>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</si>
  <si>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</si>
  <si>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</si>
  <si>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</si>
  <si>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</si>
  <si>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</si>
  <si>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</si>
  <si>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</si>
  <si>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</si>
  <si>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</si>
  <si>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</si>
  <si>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</si>
  <si>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</si>
  <si>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</si>
  <si>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</si>
  <si>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</si>
  <si>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</si>
  <si>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</si>
  <si>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</si>
  <si>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</si>
  <si>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</si>
  <si>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</si>
  <si>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</si>
  <si>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</si>
  <si>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</si>
  <si>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</si>
  <si>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</si>
  <si>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</si>
  <si>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</si>
  <si>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</si>
  <si>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</si>
  <si>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</si>
  <si>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</si>
  <si>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</si>
  <si>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</si>
  <si>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</si>
  <si>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</si>
  <si>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</si>
  <si>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</si>
  <si>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</si>
  <si>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</si>
  <si>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</si>
  <si>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</si>
  <si>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</si>
  <si>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</si>
  <si>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</si>
  <si>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</si>
  <si>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</si>
  <si>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</si>
  <si>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</si>
  <si>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</si>
  <si>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</si>
  <si>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</si>
  <si>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</si>
  <si>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</si>
  <si>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</si>
  <si>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</si>
  <si>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</si>
  <si>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</si>
  <si>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</si>
  <si>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</si>
  <si>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</si>
  <si>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</si>
  <si>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</si>
  <si>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</si>
  <si>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</si>
  <si>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</si>
  <si>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</si>
  <si>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</si>
  <si>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</si>
  <si>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</si>
  <si>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</si>
  <si>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</si>
  <si>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</si>
  <si>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</si>
  <si>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</si>
  <si>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</si>
  <si>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</si>
  <si>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</si>
  <si>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</si>
  <si>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</si>
  <si>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</si>
  <si>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</si>
  <si>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</si>
  <si>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</si>
  <si>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</si>
  <si>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</si>
  <si>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</si>
  <si>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</si>
  <si>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</si>
  <si>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</si>
  <si>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</si>
  <si>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</si>
  <si>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</si>
  <si>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</si>
  <si>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</si>
  <si>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</si>
  <si>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</si>
  <si>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</si>
  <si>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</si>
  <si>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</si>
  <si>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</si>
  <si>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</si>
  <si>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</si>
  <si>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</si>
  <si>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</si>
  <si>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</si>
  <si>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</si>
  <si>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</si>
  <si>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</si>
  <si>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</si>
  <si>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</si>
  <si>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</si>
  <si>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</si>
  <si>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</si>
  <si>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</si>
  <si>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</si>
  <si>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</si>
  <si>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</si>
  <si>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</si>
  <si>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</si>
  <si>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</si>
  <si>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</si>
  <si>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</si>
  <si>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</si>
  <si>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</si>
  <si>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</si>
  <si>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</si>
  <si>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</si>
  <si>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</si>
  <si>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</si>
  <si>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</si>
  <si>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</si>
  <si>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</si>
  <si>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</si>
  <si>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</si>
  <si>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</si>
  <si>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</si>
  <si>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</si>
  <si>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</si>
  <si>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</si>
  <si>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</si>
  <si>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</si>
  <si>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</si>
  <si>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</si>
  <si>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</si>
  <si>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</si>
  <si>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</si>
  <si>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</si>
  <si>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</si>
  <si>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</si>
  <si>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</si>
  <si>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</si>
  <si>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</si>
  <si>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</si>
  <si>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</si>
  <si>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</si>
  <si>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</si>
  <si>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</si>
  <si>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</si>
  <si>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</si>
  <si>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</si>
  <si>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</si>
  <si>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</si>
  <si>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</si>
  <si>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</si>
  <si>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</si>
  <si>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</si>
  <si>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</si>
  <si>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</si>
  <si>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</si>
  <si>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</si>
  <si>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</si>
  <si>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</si>
  <si>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</si>
  <si>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</si>
  <si>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</si>
  <si>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</si>
  <si>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</si>
  <si>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</si>
  <si>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</si>
  <si>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</si>
  <si>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</si>
  <si>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</si>
  <si>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</si>
  <si>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</si>
  <si>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</si>
  <si>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</si>
  <si>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</si>
  <si>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</si>
  <si>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</si>
  <si>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</si>
  <si>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</si>
  <si>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</si>
  <si>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</si>
  <si>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</si>
  <si>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</si>
  <si>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</si>
  <si>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</si>
  <si>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</si>
  <si>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</si>
  <si>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</si>
  <si>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</si>
  <si>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</si>
  <si>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</si>
  <si>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</si>
  <si>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</si>
  <si>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</si>
  <si>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</si>
  <si>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</si>
  <si>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</si>
  <si>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</si>
  <si>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</si>
  <si>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</si>
  <si>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</si>
  <si>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</si>
  <si>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</si>
  <si>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</si>
  <si>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</si>
  <si>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</si>
  <si>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</si>
  <si>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</si>
  <si>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</si>
  <si>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</si>
  <si>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</si>
  <si>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</si>
  <si>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</si>
  <si>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</si>
  <si>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</si>
  <si>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</si>
  <si>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</si>
  <si>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</si>
  <si>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</si>
  <si>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</si>
  <si>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</si>
  <si>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</si>
  <si>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</si>
  <si>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</si>
  <si>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</si>
  <si>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</si>
  <si>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</si>
  <si>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</si>
  <si>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</si>
  <si>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</si>
  <si>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</si>
  <si>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</si>
  <si>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</si>
  <si>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</si>
  <si>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</si>
  <si>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</si>
  <si>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</si>
  <si>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</si>
  <si>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</si>
  <si>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</si>
  <si>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</si>
  <si>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</si>
  <si>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</si>
  <si>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</si>
  <si>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</si>
  <si>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</si>
  <si>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</si>
  <si>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</si>
  <si>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</si>
  <si>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</si>
  <si>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</si>
  <si>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</si>
  <si>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</si>
  <si>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</si>
  <si>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</si>
  <si>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</si>
  <si>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</si>
  <si>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</si>
  <si>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</si>
  <si>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</si>
  <si>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</si>
  <si>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</si>
  <si>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</si>
  <si>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</si>
  <si>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</si>
  <si>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</si>
  <si>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</si>
  <si>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</si>
  <si>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</si>
  <si>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</si>
  <si>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</si>
  <si>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</si>
  <si>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</si>
  <si>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</si>
  <si>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</si>
  <si>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</si>
  <si>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</si>
  <si>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</si>
  <si>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</si>
  <si>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</si>
  <si>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</si>
  <si>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</si>
  <si>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</si>
  <si>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</si>
  <si>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</si>
  <si>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</si>
  <si>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</si>
  <si>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</si>
  <si>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</si>
  <si>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</si>
  <si>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</si>
  <si>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</si>
  <si>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</si>
  <si>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</si>
  <si>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</si>
  <si>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</si>
  <si>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</si>
  <si>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</si>
  <si>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</si>
  <si>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</si>
  <si>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</si>
  <si>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</si>
  <si>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</si>
  <si>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</si>
  <si>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</si>
  <si>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</si>
  <si>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</si>
  <si>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</si>
  <si>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</si>
  <si>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</si>
  <si>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</si>
  <si>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</si>
  <si>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</si>
  <si>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</si>
  <si>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</si>
  <si>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</si>
  <si>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</si>
  <si>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</si>
  <si>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</si>
  <si>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</si>
  <si>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</si>
  <si>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</si>
  <si>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</si>
  <si>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</si>
  <si>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</si>
  <si>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</si>
  <si>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</si>
  <si>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</si>
  <si>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</si>
  <si>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</si>
  <si>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</si>
  <si>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</si>
  <si>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</si>
  <si>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</si>
  <si>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</si>
  <si>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</si>
  <si>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</si>
  <si>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</si>
  <si>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</si>
  <si>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</si>
  <si>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</si>
  <si>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</si>
  <si>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</si>
  <si>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</si>
  <si>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</si>
  <si>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</si>
  <si>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</si>
  <si>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</si>
  <si>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</si>
  <si>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</si>
  <si>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</si>
  <si>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</si>
  <si>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</si>
  <si>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</si>
  <si>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</si>
  <si>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</si>
  <si>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</si>
  <si>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</si>
  <si>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</si>
  <si>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</si>
  <si>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</si>
  <si>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</si>
  <si>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</si>
  <si>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</si>
  <si>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</si>
  <si>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</si>
  <si>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</si>
  <si>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</si>
  <si>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</si>
  <si>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</si>
  <si>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</si>
  <si>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</si>
  <si>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</si>
  <si>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</si>
  <si>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</si>
  <si>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</si>
  <si>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</si>
  <si>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</si>
  <si>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</si>
  <si>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</si>
  <si>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</si>
  <si>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</si>
  <si>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</si>
  <si>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</si>
  <si>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</si>
  <si>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</si>
  <si>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</si>
  <si>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</si>
  <si>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</si>
  <si>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</si>
  <si>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</si>
  <si>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</si>
  <si>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</si>
  <si>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</si>
  <si>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</si>
  <si>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</si>
  <si>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</si>
  <si>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</si>
  <si>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</si>
  <si>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</si>
  <si>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</si>
  <si>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</si>
  <si>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</si>
  <si>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</si>
  <si>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</si>
  <si>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</si>
  <si>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</si>
  <si>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</si>
  <si>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</si>
  <si>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</si>
  <si>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</si>
  <si>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</si>
  <si>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</si>
  <si>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</si>
  <si>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</si>
  <si>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</si>
  <si>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</si>
  <si>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</si>
  <si>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</si>
  <si>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</si>
  <si>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</si>
  <si>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</si>
  <si>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</si>
  <si>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</si>
  <si>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</si>
  <si>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</si>
  <si>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</si>
  <si>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</si>
  <si>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</si>
  <si>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</si>
  <si>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</si>
  <si>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</si>
  <si>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</si>
  <si>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</si>
  <si>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</si>
  <si>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</si>
  <si>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</si>
  <si>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</si>
  <si>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</si>
  <si>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</si>
  <si>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</si>
  <si>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</si>
  <si>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</si>
  <si>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</si>
  <si>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</si>
  <si>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</si>
  <si>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</si>
  <si>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</si>
  <si>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</si>
  <si>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</si>
  <si>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</si>
  <si>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</si>
  <si>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</si>
  <si>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</si>
  <si>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</si>
  <si>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</si>
  <si>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</si>
  <si>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</si>
  <si>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</si>
  <si>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</si>
  <si>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</si>
  <si>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</si>
  <si>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</si>
  <si>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</si>
  <si>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</si>
  <si>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</si>
  <si>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</si>
  <si>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</si>
  <si>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</si>
  <si>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</si>
  <si>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</si>
  <si>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</si>
  <si>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</si>
  <si>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</si>
  <si>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</si>
  <si>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</si>
  <si>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</si>
  <si>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</si>
  <si>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</si>
  <si>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</si>
  <si>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</si>
  <si>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</si>
  <si>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</si>
  <si>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</si>
  <si>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</si>
  <si>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</si>
  <si>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</si>
  <si>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</si>
  <si>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</si>
  <si>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</si>
  <si>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</si>
  <si>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</si>
  <si>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</si>
  <si>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</si>
  <si>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</si>
  <si>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</si>
  <si>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</si>
  <si>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</si>
  <si>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</si>
  <si>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</si>
  <si>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</si>
  <si>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</si>
  <si>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</si>
  <si>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</si>
  <si>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</si>
  <si>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</si>
  <si>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</si>
  <si>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</si>
  <si>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</si>
  <si>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</si>
  <si>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</si>
  <si>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</si>
  <si>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</si>
  <si>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</si>
  <si>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</si>
  <si>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</si>
  <si>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</si>
  <si>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</si>
  <si>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</si>
  <si>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</si>
  <si>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</si>
  <si>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</si>
  <si>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</si>
  <si>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</si>
  <si>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</si>
  <si>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</si>
  <si>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</si>
  <si>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</si>
  <si>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</si>
  <si>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</si>
  <si>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</si>
  <si>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</si>
  <si>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</si>
  <si>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</si>
  <si>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</si>
  <si>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</si>
  <si>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</si>
  <si>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</si>
  <si>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</si>
  <si>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</si>
  <si>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</si>
  <si>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</si>
  <si>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</si>
  <si>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</si>
  <si>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</si>
  <si>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</si>
  <si>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</si>
  <si>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</si>
  <si>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</si>
  <si>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</si>
  <si>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</si>
  <si>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</si>
  <si>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</si>
  <si>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</si>
  <si>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</si>
  <si>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</si>
  <si>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</si>
  <si>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</si>
  <si>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</si>
  <si>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</si>
  <si>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</si>
  <si>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</si>
  <si>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</si>
  <si>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</si>
  <si>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</si>
  <si>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</si>
  <si>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</si>
  <si>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</si>
  <si>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</si>
  <si>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</si>
  <si>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</si>
  <si>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</si>
  <si>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</si>
  <si>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</si>
  <si>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</si>
  <si>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</si>
  <si>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</si>
  <si>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</si>
  <si>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</si>
  <si>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</si>
  <si>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</si>
  <si>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</si>
  <si>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</si>
  <si>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</si>
  <si>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</si>
  <si>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</si>
  <si>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</si>
  <si>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</si>
  <si>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</si>
  <si>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</si>
  <si>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</si>
  <si>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</si>
  <si>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</si>
  <si>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</si>
  <si>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</si>
  <si>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</si>
  <si>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</si>
  <si>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</si>
  <si>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</si>
  <si>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</si>
  <si>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</si>
  <si>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</si>
  <si>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</si>
  <si>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</si>
  <si>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</si>
  <si>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</si>
  <si>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</si>
  <si>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</si>
  <si>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</si>
  <si>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</si>
  <si>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</si>
  <si>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</si>
  <si>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</si>
  <si>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</si>
  <si>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</si>
  <si>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</si>
  <si>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</si>
  <si>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</si>
  <si>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</si>
  <si>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</si>
  <si>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</si>
  <si>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</si>
  <si>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</si>
  <si>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</si>
  <si>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</si>
  <si>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</si>
  <si>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</si>
  <si>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</si>
  <si>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</si>
  <si>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</si>
  <si>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</si>
  <si>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</si>
  <si>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</si>
  <si>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</si>
  <si>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</si>
  <si>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</si>
  <si>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</si>
  <si>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</si>
  <si>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</si>
  <si>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</si>
  <si>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</si>
  <si>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</si>
  <si>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</si>
  <si>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</si>
  <si>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</si>
  <si>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</si>
  <si>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</si>
  <si>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</si>
  <si>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</si>
  <si>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</si>
  <si>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</si>
  <si>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</si>
  <si>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</si>
  <si>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</si>
  <si>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</si>
  <si>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</si>
  <si>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</si>
  <si>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</si>
  <si>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</si>
  <si>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</si>
  <si>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</si>
  <si>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</si>
  <si>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</si>
  <si>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</si>
  <si>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</si>
  <si>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</si>
  <si>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</si>
  <si>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</si>
  <si>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</si>
  <si>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</si>
  <si>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</si>
  <si>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</si>
  <si>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</si>
  <si>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</si>
  <si>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</si>
  <si>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</si>
  <si>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</si>
  <si>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</si>
  <si>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</si>
  <si>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</si>
  <si>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</si>
  <si>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</si>
  <si>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</si>
  <si>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</si>
  <si>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</si>
  <si>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</si>
  <si>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</si>
  <si>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</si>
  <si>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</si>
  <si>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</si>
  <si>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</si>
  <si>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</si>
  <si>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</si>
  <si>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</si>
  <si>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</si>
  <si>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</si>
  <si>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</si>
  <si>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</si>
  <si>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</si>
  <si>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</si>
  <si>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</si>
  <si>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</si>
  <si>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</si>
  <si>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</si>
  <si>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</si>
  <si>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</si>
  <si>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</si>
  <si>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</si>
  <si>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</si>
  <si>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</si>
  <si>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</si>
  <si>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</si>
  <si>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</si>
  <si>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</si>
  <si>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</si>
  <si>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</si>
  <si>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</si>
  <si>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</si>
  <si>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</si>
  <si>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</si>
  <si>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</si>
  <si>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</si>
  <si>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</si>
  <si>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</si>
  <si>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</si>
  <si>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</si>
  <si>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</si>
  <si>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</si>
  <si>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</si>
  <si>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</si>
  <si>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</si>
  <si>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</si>
  <si>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</si>
  <si>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</si>
  <si>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</si>
  <si>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</si>
  <si>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</si>
  <si>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</si>
  <si>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</si>
  <si>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</si>
  <si>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</si>
  <si>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</si>
  <si>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</si>
  <si>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</si>
  <si>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</si>
  <si>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</si>
  <si>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</si>
  <si>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</si>
  <si>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</si>
  <si>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</si>
  <si>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</si>
  <si>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</si>
  <si>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</si>
  <si>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</si>
  <si>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</si>
  <si>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</si>
  <si>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</si>
  <si>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</si>
  <si>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</si>
  <si>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</si>
  <si>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</si>
  <si>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</si>
  <si>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</si>
  <si>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</si>
  <si>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</si>
  <si>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</si>
  <si>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</si>
  <si>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</si>
  <si>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</si>
  <si>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</si>
  <si>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</si>
  <si>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</si>
  <si>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</si>
  <si>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</si>
  <si>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</si>
  <si>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</si>
  <si>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</si>
  <si>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</si>
  <si>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</si>
  <si>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</si>
  <si>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</si>
  <si>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</si>
  <si>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</si>
  <si>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</si>
  <si>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</si>
  <si>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</si>
  <si>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</si>
  <si>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</si>
  <si>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</si>
  <si>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</si>
  <si>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</si>
  <si>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</si>
  <si>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</si>
  <si>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</si>
  <si>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</si>
  <si>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</si>
  <si>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</si>
  <si>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</si>
  <si>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</si>
  <si>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</si>
  <si>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</si>
  <si>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</si>
  <si>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</si>
  <si>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</si>
  <si>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</si>
  <si>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</si>
  <si>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</si>
  <si>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</si>
  <si>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</si>
  <si>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</si>
  <si>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</si>
  <si>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</si>
  <si>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</si>
  <si>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</si>
  <si>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</si>
  <si>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</si>
  <si>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</si>
  <si>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</si>
  <si>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</si>
  <si>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</si>
  <si>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</si>
  <si>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</si>
  <si>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</si>
  <si>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</si>
  <si>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</si>
  <si>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</si>
  <si>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</si>
  <si>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</si>
  <si>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</si>
  <si>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</si>
  <si>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</si>
  <si>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</si>
  <si>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</si>
  <si>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</si>
  <si>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</si>
  <si>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</si>
  <si>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</si>
  <si>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</si>
  <si>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</si>
  <si>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</si>
  <si>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</si>
  <si>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</si>
  <si>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</si>
  <si>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</si>
  <si>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</si>
  <si>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</si>
  <si>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</si>
  <si>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</si>
  <si>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</si>
  <si>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</si>
  <si>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</si>
  <si>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</si>
  <si>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</si>
  <si>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</si>
  <si>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</si>
  <si>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</si>
  <si>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</si>
  <si>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</si>
  <si>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</si>
  <si>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</si>
  <si>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</si>
  <si>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</si>
  <si>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</si>
  <si>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</si>
  <si>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</si>
  <si>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</si>
  <si>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</si>
  <si>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</si>
  <si>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</si>
  <si>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</si>
  <si>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</si>
  <si>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</si>
  <si>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</si>
  <si>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</si>
  <si>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</si>
  <si>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</si>
  <si>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</si>
  <si>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</si>
  <si>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</si>
  <si>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</si>
  <si>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</si>
  <si>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</si>
  <si>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</si>
  <si>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</si>
  <si>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</si>
  <si>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</si>
  <si>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</si>
  <si>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</si>
  <si>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</si>
  <si>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</si>
  <si>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</si>
  <si>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</si>
  <si>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</si>
  <si>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</si>
  <si>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</si>
  <si>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</si>
  <si>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</si>
  <si>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</si>
  <si>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</si>
  <si>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</si>
  <si>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</si>
  <si>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</si>
  <si>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</si>
  <si>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</si>
  <si>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</si>
  <si>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</si>
  <si>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</si>
  <si>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</si>
  <si>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</si>
  <si>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</si>
  <si>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</si>
  <si>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</si>
  <si>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</si>
  <si>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</si>
  <si>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</si>
  <si>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</si>
  <si>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</si>
  <si>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</si>
  <si>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</si>
  <si>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</si>
  <si>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</si>
  <si>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</si>
  <si>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</si>
  <si>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</si>
  <si>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</si>
  <si>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</si>
  <si>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</si>
  <si>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</si>
  <si>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</si>
  <si>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</si>
  <si>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</si>
  <si>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</si>
  <si>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</si>
  <si>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</si>
  <si>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</si>
  <si>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</si>
  <si>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</si>
  <si>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</si>
  <si>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</si>
  <si>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</si>
  <si>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</si>
  <si>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</si>
  <si>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</si>
  <si>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</si>
  <si>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</si>
  <si>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</si>
  <si>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</si>
  <si>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</si>
  <si>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</si>
  <si>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</si>
  <si>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</si>
  <si>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</si>
  <si>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</si>
  <si>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</si>
  <si>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</si>
  <si>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</si>
  <si>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</si>
  <si>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</si>
  <si>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</si>
  <si>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</si>
  <si>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</si>
  <si>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</si>
  <si>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</si>
  <si>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</si>
  <si>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</si>
  <si>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</si>
  <si>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</si>
  <si>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</si>
  <si>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</si>
  <si>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</si>
  <si>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</si>
  <si>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</si>
  <si>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</si>
  <si>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</si>
  <si>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</si>
  <si>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</si>
  <si>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</si>
  <si>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</si>
  <si>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</si>
  <si>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</si>
  <si>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</si>
  <si>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</si>
  <si>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</si>
  <si>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</si>
  <si>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</si>
  <si>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</si>
  <si>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</si>
  <si>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</si>
  <si>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</si>
  <si>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</si>
  <si>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</si>
  <si>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</si>
  <si>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</si>
  <si>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</si>
  <si>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</si>
  <si>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</si>
  <si>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</si>
  <si>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</si>
  <si>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</si>
  <si>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</si>
  <si>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</si>
  <si>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</si>
  <si>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</si>
  <si>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</si>
  <si>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</si>
  <si>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</si>
  <si>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</si>
  <si>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</si>
  <si>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</si>
  <si>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</si>
  <si>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</si>
  <si>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</si>
  <si>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</si>
  <si>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</si>
  <si>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</si>
  <si>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</si>
  <si>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</si>
  <si>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</si>
  <si>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</si>
  <si>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</si>
  <si>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</si>
  <si>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</si>
  <si>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</si>
  <si>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</si>
  <si>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</si>
  <si>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</si>
  <si>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</si>
  <si>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</si>
  <si>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</si>
  <si>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</si>
  <si>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</si>
  <si>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</si>
  <si>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</si>
  <si>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</si>
  <si>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</si>
  <si>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</si>
  <si>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</si>
  <si>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</si>
  <si>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</si>
  <si>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</si>
  <si>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</si>
  <si>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</si>
  <si>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</si>
  <si>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</si>
  <si>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</si>
  <si>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</si>
  <si>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</si>
  <si>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</si>
  <si>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</si>
  <si>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</si>
  <si>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</si>
  <si>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</si>
  <si>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</si>
  <si>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</si>
  <si>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</si>
  <si>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</si>
  <si>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</si>
  <si>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</si>
  <si>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</si>
  <si>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</si>
  <si>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</si>
  <si>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</si>
  <si>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</si>
  <si>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</si>
  <si>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</si>
  <si>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</si>
  <si>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</si>
  <si>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</si>
  <si>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</si>
  <si>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</si>
  <si>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</si>
  <si>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</si>
  <si>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</si>
  <si>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</si>
  <si>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</si>
  <si>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</si>
  <si>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</si>
  <si>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</si>
  <si>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</si>
  <si>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</si>
  <si>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</si>
  <si>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</si>
  <si>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</si>
  <si>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</si>
  <si>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</si>
  <si>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</si>
  <si>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</si>
  <si>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</si>
  <si>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</si>
  <si>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</si>
  <si>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</si>
  <si>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</si>
  <si>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</si>
  <si>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</si>
  <si>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</si>
  <si>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</si>
  <si>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</si>
  <si>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</si>
  <si>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</si>
  <si>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</si>
  <si>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</si>
  <si>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</si>
  <si>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</si>
  <si>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</si>
  <si>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</si>
  <si>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</si>
  <si>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</si>
  <si>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</si>
  <si>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</si>
  <si>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</si>
  <si>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</si>
  <si>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</si>
  <si>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</si>
  <si>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</si>
  <si>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</si>
  <si>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</si>
  <si>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</si>
  <si>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</si>
  <si>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</si>
  <si>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</si>
  <si>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</si>
  <si>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</si>
  <si>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</si>
  <si>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</si>
  <si>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</si>
  <si>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</si>
  <si>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</si>
  <si>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</si>
  <si>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</si>
  <si>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</si>
  <si>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</si>
  <si>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</si>
  <si>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</si>
  <si>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</si>
  <si>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</si>
  <si>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</si>
  <si>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</si>
  <si>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</si>
  <si>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</si>
  <si>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</si>
  <si>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</si>
  <si>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</si>
  <si>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</si>
  <si>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</si>
  <si>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</si>
  <si>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</si>
  <si>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</si>
  <si>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</si>
  <si>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</si>
  <si>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</si>
  <si>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</si>
  <si>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</si>
  <si>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</si>
  <si>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</si>
  <si>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</si>
  <si>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</si>
  <si>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</si>
  <si>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</si>
  <si>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</si>
  <si>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</si>
  <si>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</si>
  <si>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</si>
  <si>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</si>
  <si>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</si>
  <si>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</si>
  <si>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</si>
  <si>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</si>
  <si>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</si>
  <si>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</si>
  <si>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</si>
  <si>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</si>
  <si>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</si>
  <si>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</si>
  <si>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</si>
  <si>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</si>
  <si>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</si>
  <si>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</si>
  <si>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</si>
  <si>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</si>
  <si>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</si>
  <si>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</si>
  <si>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</si>
  <si>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</si>
  <si>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</si>
  <si>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</si>
  <si>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</si>
  <si>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</si>
  <si>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</si>
  <si>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</si>
  <si>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</si>
  <si>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</si>
  <si>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</si>
  <si>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</si>
  <si>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</si>
  <si>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</si>
  <si>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</si>
  <si>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</si>
  <si>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</si>
  <si>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</si>
  <si>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</si>
  <si>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</si>
  <si>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</si>
  <si>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</si>
  <si>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</si>
  <si>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</si>
  <si>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</si>
  <si>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</si>
  <si>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</si>
  <si>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</si>
  <si>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</si>
  <si>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</si>
  <si>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</si>
  <si>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</si>
  <si>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</si>
  <si>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</si>
  <si>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</si>
  <si>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</si>
  <si>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</si>
  <si>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</si>
  <si>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</si>
  <si>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</si>
  <si>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</si>
  <si>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</si>
  <si>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</si>
  <si>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</si>
  <si>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</si>
  <si>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</si>
  <si>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</si>
  <si>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</si>
  <si>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</si>
  <si>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</si>
  <si>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</si>
  <si>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</si>
  <si>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</si>
  <si>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</si>
  <si>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</si>
  <si>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</si>
  <si>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</si>
  <si>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</si>
  <si>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</si>
  <si>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</si>
  <si>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</si>
  <si>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</si>
  <si>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</si>
  <si>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</si>
  <si>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</si>
  <si>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</si>
  <si>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</si>
  <si>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</si>
  <si>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</si>
  <si>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</si>
  <si>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</si>
  <si>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</si>
  <si>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</si>
  <si>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</si>
  <si>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</si>
  <si>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</si>
  <si>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</si>
  <si>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</si>
  <si>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</si>
  <si>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</si>
  <si>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</si>
  <si>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</si>
  <si>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</si>
  <si>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</si>
  <si>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</si>
  <si>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</si>
  <si>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</si>
  <si>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</si>
  <si>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</si>
  <si>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</si>
  <si>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</si>
  <si>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</si>
  <si>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</si>
  <si>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</si>
  <si>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</si>
  <si>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</si>
  <si>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</si>
  <si>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</si>
  <si>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</si>
  <si>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</si>
  <si>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</si>
  <si>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</si>
  <si>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</si>
  <si>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</si>
  <si>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</si>
  <si>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</si>
  <si>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</si>
  <si>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</si>
  <si>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</si>
  <si>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</si>
  <si>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</si>
  <si>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</si>
  <si>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</si>
  <si>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</si>
  <si>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</si>
  <si>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</si>
  <si>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</si>
  <si>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</si>
  <si>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</si>
  <si>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</si>
  <si>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</si>
  <si>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</si>
  <si>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</si>
  <si>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</si>
  <si>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</si>
  <si>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</si>
  <si>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</si>
  <si>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</si>
  <si>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</si>
  <si>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</si>
  <si>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</si>
  <si>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</si>
  <si>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</si>
  <si>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</si>
  <si>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</si>
  <si>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</si>
  <si>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</si>
  <si>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</si>
  <si>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</si>
  <si>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</si>
  <si>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</si>
  <si>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</si>
  <si>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</si>
  <si>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</si>
  <si>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</si>
  <si>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</si>
  <si>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</si>
  <si>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</si>
  <si>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</si>
  <si>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</si>
  <si>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</si>
  <si>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</si>
  <si>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</si>
  <si>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</si>
  <si>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</si>
  <si>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</si>
  <si>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</si>
  <si>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</si>
  <si>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</si>
  <si>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</si>
  <si>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</si>
  <si>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</si>
  <si>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</si>
  <si>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</si>
  <si>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</si>
  <si>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</si>
  <si>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</si>
  <si>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</si>
  <si>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</si>
  <si>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</si>
  <si>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</si>
  <si>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</si>
  <si>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</si>
  <si>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</si>
  <si>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</si>
  <si>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</si>
  <si>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</si>
  <si>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</si>
  <si>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</si>
  <si>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</si>
  <si>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</si>
  <si>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</si>
  <si>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</si>
  <si>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</si>
  <si>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</si>
  <si>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</si>
  <si>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</si>
  <si>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</si>
  <si>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</si>
  <si>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</si>
  <si>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</si>
  <si>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</si>
  <si>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</si>
  <si>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</si>
  <si>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</si>
  <si>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</si>
  <si>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</si>
  <si>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</si>
  <si>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</si>
  <si>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</si>
  <si>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</si>
  <si>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</si>
  <si>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</si>
  <si>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</si>
  <si>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</si>
  <si>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</si>
  <si>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</si>
  <si>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</si>
  <si>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</si>
  <si>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</si>
  <si>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</si>
  <si>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</si>
  <si>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</si>
  <si>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</si>
  <si>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</si>
  <si>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</si>
  <si>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</si>
  <si>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</si>
  <si>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</si>
  <si>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</si>
  <si>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</si>
  <si>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</si>
  <si>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</si>
  <si>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</si>
  <si>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</si>
  <si>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</si>
  <si>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</si>
  <si>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</si>
  <si>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</si>
  <si>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</si>
  <si>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</si>
  <si>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</si>
  <si>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</si>
  <si>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</si>
  <si>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</si>
  <si>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</si>
  <si>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</si>
  <si>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</si>
  <si>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</si>
  <si>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</si>
  <si>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</si>
  <si>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</si>
  <si>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</si>
  <si>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</si>
  <si>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</si>
  <si>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</si>
  <si>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</si>
  <si>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</si>
  <si>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</si>
  <si>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</si>
  <si>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</si>
  <si>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</si>
  <si>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</si>
  <si>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</si>
  <si>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</si>
  <si>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</si>
  <si>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</si>
  <si>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</si>
  <si>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</si>
  <si>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</si>
  <si>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</si>
  <si>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</si>
  <si>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</si>
  <si>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</si>
  <si>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</si>
  <si>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</si>
  <si>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</si>
  <si>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</si>
  <si>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</si>
  <si>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</si>
  <si>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</si>
  <si>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</si>
  <si>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</si>
  <si>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</si>
  <si>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</si>
  <si>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</si>
  <si>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</si>
  <si>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</si>
  <si>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</si>
  <si>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</si>
  <si>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</si>
  <si>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</si>
  <si>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</si>
  <si>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</si>
  <si>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</si>
  <si>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</si>
  <si>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</si>
  <si>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</si>
  <si>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</si>
  <si>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</si>
  <si>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</si>
  <si>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</si>
  <si>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</si>
  <si>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</si>
  <si>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</si>
  <si>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</si>
  <si>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</si>
  <si>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</si>
  <si>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</si>
  <si>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</si>
  <si>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</si>
  <si>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</si>
  <si>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</si>
  <si>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</si>
  <si>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</si>
  <si>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</si>
  <si>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</si>
  <si>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</si>
  <si>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</si>
  <si>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</si>
  <si>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</si>
  <si>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</si>
  <si>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</si>
  <si>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</si>
  <si>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</si>
  <si>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</si>
  <si>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</si>
  <si>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</si>
  <si>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</si>
  <si>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</si>
  <si>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</si>
  <si>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</si>
  <si>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</si>
  <si>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</si>
  <si>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</si>
  <si>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</si>
  <si>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</si>
  <si>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</si>
  <si>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</si>
  <si>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</si>
  <si>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</si>
  <si>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</si>
  <si>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</si>
  <si>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</si>
  <si>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</si>
  <si>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</si>
  <si>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</si>
  <si>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</si>
  <si>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</si>
  <si>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</si>
  <si>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</si>
  <si>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</si>
  <si>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</si>
  <si>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</si>
  <si>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</si>
  <si>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</si>
  <si>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</si>
  <si>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</si>
  <si>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</si>
  <si>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</si>
  <si>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</si>
  <si>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</si>
  <si>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</si>
  <si>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</si>
  <si>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</si>
  <si>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</si>
  <si>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</si>
  <si>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</si>
  <si>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</si>
  <si>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</si>
  <si>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</si>
  <si>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</si>
  <si>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</si>
  <si>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</si>
  <si>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</si>
  <si>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</si>
  <si>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</si>
  <si>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</si>
  <si>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</si>
  <si>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</si>
  <si>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</si>
  <si>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</si>
  <si>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</si>
  <si>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</si>
  <si>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</si>
  <si>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</si>
  <si>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</si>
  <si>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</si>
  <si>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</si>
  <si>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</si>
  <si>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</si>
  <si>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</si>
  <si>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</si>
  <si>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</si>
  <si>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</si>
  <si>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</si>
  <si>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</si>
  <si>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</si>
  <si>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</si>
  <si>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</si>
  <si>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</si>
  <si>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</si>
  <si>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</si>
  <si>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</si>
  <si>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</si>
  <si>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</si>
  <si>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</si>
  <si>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</si>
  <si>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</si>
  <si>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</si>
  <si>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</si>
  <si>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</si>
  <si>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</si>
  <si>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</si>
  <si>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</si>
  <si>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</si>
  <si>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</si>
  <si>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</si>
  <si>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</si>
  <si>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</si>
  <si>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</si>
  <si>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</si>
  <si>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</si>
  <si>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</si>
  <si>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</si>
  <si>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</si>
  <si>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</si>
  <si>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</si>
  <si>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</si>
  <si>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</si>
  <si>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</si>
  <si>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</si>
  <si>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</si>
  <si>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</si>
  <si>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</si>
  <si>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</si>
  <si>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</si>
  <si>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</si>
  <si>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</si>
  <si>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</si>
  <si>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</si>
  <si>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</si>
  <si>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</si>
  <si>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</si>
  <si>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</si>
  <si>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</si>
  <si>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</si>
  <si>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</si>
  <si>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</si>
  <si>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</si>
  <si>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</si>
  <si>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</si>
  <si>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</si>
  <si>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</si>
  <si>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</si>
  <si>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</si>
  <si>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</si>
  <si>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</si>
  <si>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</si>
  <si>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</si>
  <si>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</si>
  <si>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</si>
  <si>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</si>
  <si>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</si>
  <si>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</si>
  <si>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</si>
  <si>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</si>
  <si>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</si>
  <si>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</si>
  <si>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</si>
  <si>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</si>
  <si>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</si>
  <si>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</si>
  <si>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</si>
  <si>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</si>
  <si>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</si>
  <si>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</si>
  <si>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</si>
  <si>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</si>
  <si>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</si>
  <si>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</si>
  <si>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</si>
  <si>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</si>
  <si>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</si>
  <si>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</si>
  <si>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</si>
  <si>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</si>
  <si>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</si>
  <si>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</si>
  <si>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</si>
  <si>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</si>
  <si>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</si>
  <si>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</si>
  <si>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</si>
  <si>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</si>
  <si>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</si>
  <si>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</si>
  <si>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</si>
  <si>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</si>
  <si>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</si>
  <si>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</si>
  <si>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</si>
  <si>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</si>
  <si>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</si>
  <si>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</si>
  <si>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</si>
  <si>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</si>
  <si>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</si>
  <si>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</si>
  <si>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</si>
  <si>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</si>
  <si>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</si>
  <si>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</si>
  <si>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</si>
  <si>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</si>
  <si>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</si>
  <si>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</si>
  <si>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</si>
  <si>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</si>
  <si>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</si>
  <si>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</si>
  <si>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</si>
  <si>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</si>
  <si>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</si>
  <si>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</si>
  <si>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</si>
  <si>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</si>
  <si>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</si>
  <si>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</si>
  <si>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</si>
  <si>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</si>
  <si>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</si>
  <si>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</si>
  <si>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</si>
  <si>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</si>
  <si>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</si>
  <si>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</si>
  <si>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</si>
  <si>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</si>
  <si>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</si>
  <si>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</si>
  <si>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</si>
  <si>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</si>
  <si>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</si>
  <si>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</si>
  <si>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</si>
  <si>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</si>
  <si>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</si>
  <si>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</si>
  <si>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</si>
  <si>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</si>
  <si>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</si>
  <si>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</si>
  <si>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</si>
  <si>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</si>
  <si>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</si>
  <si>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</si>
  <si>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</si>
  <si>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</si>
  <si>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</si>
  <si>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</si>
  <si>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</si>
  <si>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</si>
  <si>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</si>
  <si>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</si>
  <si>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</si>
  <si>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</si>
  <si>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</si>
  <si>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</si>
  <si>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</si>
  <si>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</si>
  <si>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</si>
  <si>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</si>
  <si>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</si>
  <si>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</si>
  <si>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</si>
  <si>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</si>
  <si>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</si>
  <si>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</si>
  <si>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</si>
  <si>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</si>
  <si>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</si>
  <si>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</si>
  <si>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</si>
  <si>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</si>
  <si>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</si>
  <si>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</si>
  <si>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</si>
  <si>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</si>
  <si>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</si>
  <si>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</si>
  <si>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</si>
  <si>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</si>
  <si>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</si>
  <si>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</si>
  <si>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</si>
  <si>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</si>
  <si>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</si>
  <si>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</si>
  <si>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</si>
  <si>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</si>
  <si>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</si>
  <si>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</si>
  <si>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</si>
  <si>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</si>
  <si>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</si>
  <si>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</si>
  <si>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</si>
  <si>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</si>
  <si>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</si>
  <si>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</si>
  <si>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</si>
  <si>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</si>
  <si>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</si>
  <si>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</si>
  <si>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</si>
  <si>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</si>
  <si>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</si>
  <si>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</si>
  <si>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</si>
  <si>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</si>
  <si>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</si>
  <si>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</si>
  <si>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</si>
  <si>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</si>
  <si>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</si>
  <si>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</si>
  <si>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</si>
  <si>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</si>
  <si>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</si>
  <si>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</si>
  <si>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</si>
  <si>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</si>
  <si>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</si>
  <si>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</si>
  <si>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</si>
  <si>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</si>
  <si>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</si>
  <si>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</si>
  <si>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</si>
  <si>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</si>
  <si>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</si>
  <si>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</si>
  <si>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</si>
  <si>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</si>
  <si>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</si>
  <si>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</si>
  <si>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</si>
  <si>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</si>
  <si>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</si>
  <si>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</si>
  <si>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</si>
  <si>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</si>
  <si>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</si>
  <si>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</si>
  <si>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</si>
  <si>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</si>
  <si>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</si>
  <si>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</si>
  <si>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</si>
  <si>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</si>
  <si>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</si>
  <si>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</si>
  <si>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</si>
  <si>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</si>
  <si>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</si>
  <si>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</si>
  <si>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</si>
  <si>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</si>
  <si>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</si>
  <si>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</si>
  <si>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</si>
  <si>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</si>
  <si>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</si>
  <si>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</si>
  <si>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</si>
  <si>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</si>
  <si>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</si>
  <si>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</si>
  <si>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</si>
  <si>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</si>
  <si>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</si>
  <si>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</si>
  <si>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</si>
  <si>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</si>
  <si>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</si>
  <si>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</si>
  <si>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</si>
  <si>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</si>
  <si>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</si>
  <si>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</si>
  <si>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</si>
  <si>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</si>
  <si>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</si>
  <si>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</si>
  <si>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</si>
  <si>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</si>
  <si>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</si>
  <si>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</si>
  <si>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</si>
  <si>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</si>
  <si>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</si>
  <si>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</si>
  <si>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</si>
  <si>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</si>
  <si>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</si>
  <si>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</si>
  <si>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</si>
  <si>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</si>
  <si>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</si>
  <si>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</si>
  <si>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</si>
  <si>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</si>
  <si>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</si>
  <si>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</si>
  <si>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</si>
  <si>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</si>
  <si>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</si>
  <si>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</si>
  <si>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</si>
  <si>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</si>
  <si>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</si>
  <si>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</si>
  <si>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</si>
  <si>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</si>
  <si>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</si>
  <si>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</si>
  <si>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</si>
  <si>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</si>
  <si>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</si>
  <si>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</si>
  <si>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</si>
  <si>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</si>
  <si>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</si>
  <si>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</si>
  <si>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</si>
  <si>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</si>
  <si>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</si>
  <si>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</si>
  <si>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</si>
  <si>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</si>
  <si>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</si>
  <si>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</si>
  <si>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</si>
  <si>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</si>
  <si>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</si>
  <si>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</si>
  <si>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</si>
  <si>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</si>
  <si>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</si>
  <si>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</si>
  <si>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</si>
  <si>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</si>
  <si>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</si>
  <si>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</si>
  <si>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</si>
  <si>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</si>
  <si>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</si>
  <si>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</si>
  <si>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</si>
  <si>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</si>
  <si>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</si>
  <si>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</si>
  <si>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</si>
  <si>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</si>
  <si>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</si>
  <si>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</si>
  <si>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</si>
  <si>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</si>
  <si>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</si>
  <si>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</si>
  <si>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</si>
  <si>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</si>
  <si>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</si>
  <si>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</si>
  <si>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</si>
  <si>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</si>
  <si>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</si>
  <si>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</si>
  <si>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</si>
  <si>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</si>
  <si>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</si>
  <si>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</si>
  <si>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</si>
  <si>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</si>
  <si>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</si>
  <si>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</si>
  <si>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</si>
  <si>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</si>
  <si>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</si>
  <si>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</si>
  <si>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</si>
  <si>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</si>
  <si>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</si>
  <si>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</si>
  <si>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</si>
  <si>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</si>
  <si>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</si>
  <si>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</si>
  <si>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</si>
  <si>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</si>
  <si>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</si>
  <si>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</si>
  <si>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</si>
  <si>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</si>
  <si>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</si>
  <si>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</si>
  <si>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</si>
  <si>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</si>
  <si>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</si>
  <si>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</si>
  <si>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</si>
  <si>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</si>
  <si>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</si>
  <si>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</si>
  <si>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</si>
  <si>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</si>
  <si>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</si>
  <si>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</si>
  <si>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</si>
  <si>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</si>
  <si>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</si>
  <si>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</si>
  <si>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</si>
  <si>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</si>
  <si>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</si>
  <si>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</si>
  <si>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</si>
  <si>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</si>
  <si>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</si>
  <si>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</si>
  <si>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</si>
  <si>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</si>
  <si>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</si>
  <si>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</si>
  <si>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</si>
  <si>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</si>
  <si>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</si>
  <si>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</si>
  <si>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</si>
  <si>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</si>
  <si>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</si>
  <si>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</si>
  <si>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</si>
  <si>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</si>
  <si>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</si>
  <si>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</si>
  <si>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</si>
  <si>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</si>
  <si>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</si>
  <si>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</si>
  <si>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</si>
  <si>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</si>
  <si>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</si>
  <si>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</si>
  <si>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</si>
  <si>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</si>
  <si>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</si>
  <si>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</si>
  <si>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</si>
  <si>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</si>
  <si>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</si>
  <si>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</si>
  <si>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</si>
  <si>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</si>
  <si>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</si>
  <si>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</si>
  <si>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</si>
  <si>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</si>
  <si>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</si>
  <si>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</si>
  <si>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</si>
  <si>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</si>
  <si>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</si>
  <si>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</si>
  <si>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</si>
  <si>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</si>
  <si>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</si>
  <si>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</si>
  <si>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</si>
  <si>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</si>
  <si>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</si>
  <si>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</si>
  <si>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</si>
  <si>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</si>
  <si>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</si>
  <si>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</si>
  <si>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</si>
  <si>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</si>
  <si>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</si>
  <si>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</si>
  <si>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</si>
  <si>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</si>
  <si>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</si>
  <si>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</si>
  <si>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</si>
  <si>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</si>
  <si>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</si>
  <si>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</si>
  <si>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</si>
  <si>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</si>
  <si>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</si>
  <si>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</si>
  <si>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</si>
  <si>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</si>
  <si>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</si>
  <si>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</si>
  <si>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</si>
  <si>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</si>
  <si>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</si>
  <si>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</si>
  <si>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</si>
  <si>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</si>
  <si>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</si>
  <si>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</si>
  <si>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</si>
  <si>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</si>
  <si>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</si>
  <si>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</si>
  <si>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</si>
  <si>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</si>
  <si>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</si>
  <si>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</si>
  <si>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</si>
  <si>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</si>
  <si>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</si>
  <si>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</si>
  <si>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</si>
  <si>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</si>
  <si>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</si>
  <si>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</si>
  <si>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</si>
  <si>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</si>
  <si>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</si>
  <si>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</si>
  <si>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</si>
  <si>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</si>
  <si>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</si>
  <si>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</si>
  <si>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</si>
  <si>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</si>
  <si>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</si>
  <si>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</si>
  <si>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</si>
  <si>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</si>
  <si>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</si>
  <si>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</si>
  <si>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</si>
  <si>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</si>
  <si>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</si>
  <si>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</si>
  <si>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</si>
  <si>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</si>
  <si>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</si>
  <si>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</si>
  <si>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</si>
  <si>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</si>
  <si>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</si>
  <si>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</si>
  <si>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</si>
  <si>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</si>
  <si>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</si>
  <si>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</si>
  <si>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</si>
  <si>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</si>
  <si>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</si>
  <si>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</si>
  <si>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</si>
  <si>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</si>
  <si>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</si>
  <si>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</si>
  <si>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</si>
  <si>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</si>
  <si>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</si>
  <si>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</si>
  <si>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</si>
  <si>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</si>
  <si>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</si>
  <si>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</si>
  <si>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</si>
  <si>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</si>
  <si>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</si>
  <si>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</si>
  <si>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</si>
  <si>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</si>
  <si>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</si>
  <si>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</si>
  <si>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</si>
  <si>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</si>
  <si>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</si>
  <si>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</si>
  <si>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</si>
  <si>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</si>
  <si>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</si>
  <si>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</si>
  <si>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</si>
  <si>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</si>
  <si>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</si>
  <si>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</si>
  <si>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</si>
  <si>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</si>
  <si>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</si>
  <si>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</si>
  <si>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</si>
  <si>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</si>
  <si>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</si>
  <si>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</si>
  <si>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</si>
  <si>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</si>
  <si>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</si>
  <si>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</si>
  <si>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</si>
  <si>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</si>
  <si>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</si>
  <si>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</si>
  <si>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</si>
  <si>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</si>
  <si>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</si>
  <si>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</si>
  <si>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</si>
  <si>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</si>
  <si>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</si>
  <si>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</si>
  <si>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</si>
  <si>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</si>
  <si>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</si>
  <si>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</si>
  <si>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</si>
  <si>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</si>
  <si>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</si>
  <si>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</si>
  <si>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</si>
  <si>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</si>
  <si>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</si>
  <si>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</si>
  <si>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</si>
  <si>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</si>
  <si>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</si>
  <si>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</si>
  <si>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</si>
  <si>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</si>
  <si>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</si>
  <si>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</si>
  <si>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</si>
  <si>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</si>
  <si>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</si>
  <si>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</si>
  <si>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</si>
  <si>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</si>
  <si>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</si>
  <si>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</si>
  <si>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</si>
  <si>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</si>
  <si>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</si>
  <si>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</si>
  <si>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</si>
  <si>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</si>
  <si>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</si>
  <si>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</si>
  <si>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</si>
  <si>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</si>
  <si>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</si>
  <si>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</si>
  <si>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</si>
  <si>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</si>
  <si>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</si>
  <si>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</si>
  <si>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</si>
  <si>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</si>
  <si>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</si>
  <si>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</si>
  <si>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</si>
  <si>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</si>
  <si>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</si>
  <si>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</si>
  <si>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</si>
  <si>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</si>
  <si>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</si>
  <si>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</si>
  <si>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</si>
  <si>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</si>
  <si>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</si>
  <si>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</si>
  <si>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</si>
  <si>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</si>
  <si>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</si>
  <si>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</si>
  <si>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</si>
  <si>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</si>
  <si>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</si>
  <si>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</si>
  <si>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</si>
  <si>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</si>
  <si>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</si>
  <si>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</si>
  <si>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</si>
  <si>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</si>
  <si>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</si>
  <si>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</si>
  <si>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</si>
  <si>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</si>
  <si>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</si>
  <si>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</si>
  <si>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</si>
  <si>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</si>
  <si>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</si>
  <si>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</si>
  <si>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</si>
  <si>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</si>
  <si>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</si>
  <si>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</si>
  <si>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</si>
  <si>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</si>
  <si>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</si>
  <si>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</si>
  <si>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</si>
  <si>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</si>
  <si>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</si>
  <si>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</si>
  <si>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</si>
  <si>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</si>
  <si>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</si>
  <si>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</si>
  <si>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</si>
  <si>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</si>
  <si>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</si>
  <si>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</si>
  <si>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</si>
  <si>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</si>
  <si>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</si>
  <si>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</si>
  <si>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</si>
  <si>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</si>
  <si>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</si>
  <si>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</si>
  <si>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</si>
  <si>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</si>
  <si>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</si>
  <si>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</si>
  <si>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</si>
  <si>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</si>
  <si>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</si>
  <si>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</si>
  <si>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</si>
  <si>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</si>
  <si>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</si>
  <si>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</si>
  <si>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</si>
  <si>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</si>
  <si>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</si>
  <si>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</si>
  <si>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</si>
  <si>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</si>
  <si>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</si>
  <si>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</si>
  <si>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</si>
  <si>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</si>
  <si>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</si>
  <si>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</si>
  <si>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</si>
  <si>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</si>
  <si>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</si>
  <si>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</si>
  <si>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</si>
  <si>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</si>
  <si>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</si>
  <si>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</si>
  <si>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</si>
  <si>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</si>
  <si>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</si>
  <si>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</si>
  <si>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</si>
  <si>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</si>
  <si>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</si>
  <si>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</si>
  <si>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</si>
  <si>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</si>
  <si>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</si>
  <si>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</si>
  <si>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</si>
  <si>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</si>
  <si>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</si>
  <si>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</si>
  <si>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</si>
  <si>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</si>
  <si>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</si>
  <si>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</si>
  <si>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</si>
  <si>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</si>
  <si>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</si>
  <si>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</si>
  <si>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</si>
  <si>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</si>
  <si>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</si>
  <si>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</si>
  <si>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</si>
  <si>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</si>
  <si>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</si>
  <si>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</si>
  <si>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</si>
  <si>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</si>
  <si>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</si>
  <si>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</si>
  <si>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</si>
  <si>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</si>
  <si>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</si>
  <si>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</si>
  <si>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</si>
  <si>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</si>
  <si>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</si>
  <si>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</si>
  <si>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</si>
  <si>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</si>
  <si>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</si>
  <si>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</si>
  <si>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</si>
  <si>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</si>
  <si>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</si>
  <si>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</si>
  <si>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</si>
  <si>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</si>
  <si>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</si>
  <si>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</si>
  <si>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</si>
  <si>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</si>
  <si>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</si>
  <si>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</si>
  <si>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</si>
  <si>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</si>
  <si>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</si>
  <si>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</si>
  <si>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</si>
  <si>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</si>
  <si>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</si>
  <si>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</si>
  <si>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</si>
  <si>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</si>
  <si>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</si>
  <si>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</si>
  <si>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</si>
  <si>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</si>
  <si>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</si>
  <si>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</si>
  <si>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</si>
  <si>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</si>
  <si>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</si>
  <si>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</si>
  <si>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</si>
  <si>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</si>
  <si>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</si>
  <si>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</si>
  <si>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</si>
  <si>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</si>
  <si>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</si>
  <si>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</si>
  <si>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</si>
  <si>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</si>
  <si>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</si>
  <si>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</si>
  <si>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</si>
  <si>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</si>
  <si>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</si>
  <si>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</si>
  <si>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</si>
  <si>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</si>
  <si>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</si>
  <si>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</si>
  <si>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</si>
  <si>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</si>
  <si>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</si>
  <si>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</si>
  <si>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</si>
  <si>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</si>
  <si>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</si>
  <si>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</si>
  <si>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</si>
  <si>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</si>
  <si>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</si>
  <si>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</si>
  <si>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</si>
  <si>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</si>
  <si>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</si>
  <si>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</si>
  <si>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</si>
  <si>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</si>
  <si>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</si>
  <si>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</si>
  <si>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</si>
  <si>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</si>
  <si>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</si>
  <si>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</si>
  <si>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</si>
  <si>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</si>
  <si>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</si>
  <si>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</si>
  <si>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</si>
  <si>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</si>
  <si>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</si>
  <si>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</si>
  <si>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</si>
  <si>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</si>
  <si>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</si>
  <si>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</si>
  <si>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</si>
  <si>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</si>
  <si>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</si>
  <si>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</si>
  <si>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</si>
  <si>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</si>
  <si>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</si>
  <si>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</si>
  <si>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</si>
  <si>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</si>
  <si>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</si>
  <si>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</si>
  <si>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</si>
  <si>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</si>
  <si>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</si>
  <si>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</si>
  <si>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</si>
  <si>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</si>
  <si>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</si>
  <si>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</si>
  <si>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</si>
  <si>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</si>
  <si>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</si>
  <si>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</si>
  <si>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</si>
  <si>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</si>
  <si>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</si>
  <si>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</si>
  <si>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</si>
  <si>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</si>
  <si>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</si>
  <si>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</si>
  <si>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</si>
  <si>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</si>
  <si>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</si>
  <si>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</si>
  <si>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</si>
  <si>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</si>
  <si>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</si>
  <si>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</si>
  <si>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</si>
  <si>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</si>
  <si>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</si>
  <si>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</si>
  <si>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</si>
  <si>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</si>
  <si>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</si>
  <si>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</si>
  <si>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</si>
  <si>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</si>
  <si>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</si>
  <si>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</si>
  <si>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</si>
  <si>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</si>
  <si>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</si>
  <si>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</si>
  <si>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</si>
  <si>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</si>
  <si>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</si>
  <si>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</si>
  <si>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</si>
  <si>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</si>
  <si>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</si>
  <si>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</si>
  <si>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</si>
  <si>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</si>
  <si>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</si>
  <si>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</si>
  <si>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</si>
  <si>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</si>
  <si>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</si>
  <si>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</si>
  <si>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</si>
  <si>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</si>
  <si>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</si>
  <si>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</si>
  <si>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</si>
  <si>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</si>
  <si>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</si>
  <si>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</si>
  <si>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</si>
  <si>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</si>
  <si>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</si>
  <si>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</si>
  <si>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</si>
  <si>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</si>
  <si>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</si>
  <si>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</si>
  <si>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</si>
  <si>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</si>
  <si>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</si>
  <si>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</si>
  <si>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</si>
  <si>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</si>
  <si>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</si>
  <si>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</si>
  <si>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</si>
  <si>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</si>
  <si>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</si>
  <si>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</si>
  <si>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</si>
  <si>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</si>
  <si>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</si>
  <si>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</si>
  <si>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</si>
  <si>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</si>
  <si>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</si>
  <si>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</si>
  <si>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</si>
  <si>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</si>
  <si>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</si>
  <si>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</si>
  <si>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</si>
  <si>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</si>
  <si>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</si>
  <si>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</si>
  <si>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</si>
  <si>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</si>
  <si>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</si>
  <si>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</si>
  <si>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</si>
  <si>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</si>
  <si>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</si>
  <si>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</si>
  <si>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</si>
  <si>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</si>
  <si>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</si>
  <si>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</si>
  <si>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</si>
  <si>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</si>
  <si>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</si>
  <si>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</si>
  <si>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</si>
  <si>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</si>
  <si>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</si>
  <si>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</si>
  <si>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</si>
  <si>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</si>
  <si>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</si>
  <si>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</si>
  <si>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</si>
  <si>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</si>
  <si>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</si>
  <si>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</si>
  <si>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</si>
  <si>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</si>
  <si>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</si>
  <si>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</si>
  <si>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</si>
  <si>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</si>
  <si>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</si>
  <si>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</si>
  <si>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</si>
  <si>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</si>
  <si>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</si>
  <si>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</si>
  <si>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</si>
  <si>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</si>
  <si>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</si>
  <si>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</si>
  <si>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</si>
  <si>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</si>
  <si>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</si>
  <si>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</si>
  <si>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</si>
  <si>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</si>
  <si>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</si>
  <si>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</si>
  <si>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</si>
  <si>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</si>
  <si>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</si>
  <si>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</si>
  <si>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</si>
  <si>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</si>
  <si>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</si>
  <si>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</si>
  <si>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</si>
  <si>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</si>
  <si>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</si>
  <si>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</si>
  <si>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</si>
  <si>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</si>
  <si>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</si>
  <si>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</si>
  <si>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</si>
  <si>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</si>
  <si>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</si>
  <si>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</si>
  <si>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</si>
  <si>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</si>
  <si>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</si>
  <si>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</si>
  <si>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</si>
  <si>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</si>
  <si>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</si>
  <si>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</si>
  <si>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</si>
  <si>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</si>
  <si>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</si>
  <si>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</si>
  <si>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</si>
  <si>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</si>
  <si>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</si>
  <si>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</si>
  <si>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</si>
  <si>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</si>
  <si>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</si>
  <si>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</si>
  <si>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</si>
  <si>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</si>
  <si>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</si>
  <si>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</si>
  <si>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</si>
  <si>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</si>
  <si>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</si>
  <si>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</si>
  <si>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</si>
  <si>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</si>
  <si>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</si>
  <si>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</si>
  <si>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</si>
  <si>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</si>
  <si>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</si>
  <si>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</si>
  <si>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</si>
  <si>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</si>
  <si>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</si>
  <si>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</si>
  <si>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</si>
  <si>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</si>
  <si>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</si>
  <si>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</si>
  <si>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</si>
  <si>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</si>
  <si>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</si>
  <si>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</si>
  <si>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</si>
  <si>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</si>
  <si>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</si>
  <si>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</si>
  <si>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</si>
  <si>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</si>
  <si>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</si>
  <si>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</si>
  <si>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</si>
  <si>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</si>
  <si>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</si>
  <si>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</si>
  <si>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</si>
  <si>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</si>
  <si>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</si>
  <si>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</si>
  <si>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</si>
  <si>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</si>
  <si>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</si>
  <si>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</si>
  <si>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</si>
  <si>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</si>
  <si>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</si>
  <si>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</si>
  <si>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</si>
  <si>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</si>
  <si>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</si>
  <si>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</si>
  <si>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</si>
  <si>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</si>
  <si>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</si>
  <si>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</si>
  <si>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</si>
  <si>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</si>
  <si>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</si>
  <si>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</si>
  <si>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</si>
  <si>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</si>
  <si>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</si>
  <si>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</si>
  <si>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</si>
  <si>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</si>
  <si>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</si>
  <si>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</si>
  <si>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</si>
  <si>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</si>
  <si>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</si>
  <si>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</si>
  <si>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</si>
  <si>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</si>
  <si>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</si>
  <si>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</si>
  <si>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</si>
  <si>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</si>
  <si>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</si>
  <si>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</si>
  <si>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</si>
  <si>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</si>
  <si>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</si>
  <si>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</si>
  <si>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</si>
  <si>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</si>
  <si>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</si>
  <si>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</si>
  <si>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</si>
  <si>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</si>
  <si>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</si>
  <si>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</si>
  <si>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</si>
  <si>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</si>
  <si>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</si>
  <si>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</si>
  <si>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</si>
  <si>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</si>
  <si>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</si>
  <si>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</si>
  <si>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</si>
  <si>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</si>
  <si>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</si>
  <si>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</si>
  <si>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</si>
  <si>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</si>
  <si>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</si>
  <si>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</si>
  <si>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</si>
  <si>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</si>
  <si>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</si>
  <si>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</si>
  <si>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</si>
  <si>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</si>
  <si>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</si>
  <si>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</si>
  <si>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</si>
  <si>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</si>
  <si>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</si>
  <si>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</si>
  <si>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</si>
  <si>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</si>
  <si>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</si>
  <si>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</si>
  <si>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</si>
  <si>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</si>
  <si>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</si>
  <si>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</si>
  <si>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</si>
  <si>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</si>
  <si>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</si>
  <si>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</si>
  <si>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</si>
  <si>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</si>
  <si>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</si>
  <si>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</si>
  <si>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</si>
  <si>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</si>
  <si>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</si>
  <si>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</si>
  <si>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</si>
  <si>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</si>
  <si>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</si>
  <si>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</si>
  <si>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</si>
  <si>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</si>
  <si>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</si>
  <si>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</si>
  <si>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</si>
  <si>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</si>
  <si>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</si>
  <si>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</si>
  <si>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</si>
  <si>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</si>
  <si>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</si>
  <si>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</si>
  <si>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</si>
  <si>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</si>
  <si>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</si>
  <si>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</si>
  <si>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</si>
  <si>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</si>
  <si>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</si>
  <si>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</si>
  <si>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</si>
  <si>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</si>
  <si>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</si>
  <si>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</si>
  <si>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</si>
  <si>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</si>
  <si>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</si>
  <si>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</si>
  <si>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</si>
  <si>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</si>
  <si>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</si>
  <si>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</si>
  <si>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</si>
  <si>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</si>
  <si>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</si>
  <si>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</si>
  <si>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</si>
  <si>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</si>
  <si>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</si>
  <si>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</si>
  <si>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</si>
  <si>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</si>
  <si>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</si>
  <si>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</si>
  <si>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</si>
  <si>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</si>
  <si>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</si>
  <si>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</si>
  <si>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</si>
  <si>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</si>
  <si>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</si>
  <si>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</si>
  <si>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</si>
  <si>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</si>
  <si>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</si>
  <si>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</si>
  <si>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</si>
  <si>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</si>
  <si>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</si>
  <si>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</si>
  <si>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</si>
  <si>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</si>
  <si>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</si>
  <si>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</si>
  <si>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</si>
  <si>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</si>
  <si>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</si>
  <si>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</si>
  <si>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</si>
  <si>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</si>
  <si>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</si>
  <si>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</si>
  <si>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</si>
  <si>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</si>
  <si>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</si>
  <si>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</si>
  <si>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</si>
  <si>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</si>
  <si>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</si>
  <si>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</si>
  <si>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</si>
  <si>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</si>
  <si>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</si>
  <si>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</si>
  <si>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</si>
  <si>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</si>
  <si>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</si>
  <si>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</si>
  <si>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</si>
  <si>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</si>
  <si>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</si>
  <si>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</si>
  <si>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</si>
  <si>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</si>
  <si>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</si>
  <si>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</si>
  <si>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</si>
  <si>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</si>
  <si>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</si>
  <si>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</si>
  <si>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</si>
  <si>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</si>
  <si>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</si>
  <si>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</si>
  <si>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</si>
  <si>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</si>
  <si>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</si>
  <si>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</si>
  <si>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</si>
  <si>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</si>
  <si>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</si>
  <si>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</si>
  <si>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</si>
  <si>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</si>
  <si>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</si>
  <si>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</si>
  <si>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</si>
  <si>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</si>
  <si>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</si>
  <si>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</si>
  <si>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</si>
  <si>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</si>
  <si>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</si>
  <si>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</si>
  <si>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</si>
  <si>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</si>
  <si>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</si>
  <si>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</si>
  <si>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</si>
  <si>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</si>
  <si>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</si>
  <si>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</si>
  <si>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</si>
  <si>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</si>
  <si>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</si>
  <si>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</si>
  <si>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</si>
  <si>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</si>
  <si>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</si>
  <si>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</si>
  <si>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</si>
  <si>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</si>
  <si>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</si>
  <si>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</si>
  <si>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</si>
  <si>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</si>
  <si>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</si>
  <si>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</si>
  <si>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</si>
  <si>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</si>
  <si>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</si>
  <si>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</si>
  <si>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</si>
  <si>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</si>
  <si>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</si>
  <si>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</si>
  <si>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</si>
  <si>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</si>
  <si>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</si>
  <si>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</si>
  <si>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</si>
  <si>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</si>
  <si>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</si>
  <si>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</si>
  <si>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</si>
  <si>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</si>
  <si>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</si>
  <si>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</si>
  <si>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</si>
  <si>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</si>
  <si>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</si>
  <si>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</si>
  <si>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</si>
  <si>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</si>
  <si>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</si>
  <si>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</si>
  <si>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</si>
  <si>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</si>
  <si>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</si>
  <si>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</si>
  <si>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</si>
  <si>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</si>
  <si>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</si>
  <si>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</si>
  <si>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</si>
  <si>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</si>
  <si>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</si>
  <si>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</si>
  <si>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</si>
  <si>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</si>
  <si>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</si>
  <si>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</si>
  <si>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</si>
  <si>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</si>
  <si>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</si>
  <si>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</si>
  <si>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</si>
  <si>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</si>
  <si>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</si>
  <si>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</si>
  <si>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</si>
  <si>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</si>
  <si>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</si>
  <si>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</si>
  <si>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</si>
  <si>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</si>
  <si>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</si>
  <si>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</si>
  <si>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</si>
  <si>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</si>
  <si>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</si>
  <si>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</si>
  <si>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</si>
  <si>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</si>
  <si>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</si>
  <si>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</si>
  <si>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</si>
  <si>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</si>
  <si>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</si>
  <si>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</si>
  <si>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</si>
  <si>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</si>
  <si>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</si>
  <si>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</si>
  <si>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</si>
  <si>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</si>
  <si>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</si>
  <si>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</si>
  <si>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</si>
  <si>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</si>
  <si>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</si>
  <si>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</si>
  <si>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</si>
  <si>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</si>
  <si>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</si>
  <si>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</si>
  <si>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</si>
  <si>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</si>
  <si>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</si>
  <si>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</si>
  <si>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</si>
  <si>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</si>
  <si>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</si>
  <si>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</si>
  <si>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</si>
  <si>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</si>
  <si>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</si>
  <si>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</si>
  <si>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</si>
  <si>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</si>
  <si>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</si>
  <si>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</si>
  <si>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</si>
  <si>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</si>
  <si>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</si>
  <si>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</si>
  <si>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</si>
  <si>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</si>
  <si>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</si>
  <si>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</si>
  <si>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</si>
  <si>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</si>
  <si>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</si>
  <si>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</si>
  <si>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</si>
  <si>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</si>
  <si>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</si>
  <si>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</si>
  <si>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</si>
  <si>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</si>
  <si>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</si>
  <si>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</si>
  <si>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</si>
  <si>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</si>
  <si>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</si>
  <si>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</si>
  <si>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</si>
  <si>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</si>
  <si>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</si>
  <si>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</si>
  <si>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</si>
  <si>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</si>
  <si>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</si>
  <si>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</si>
  <si>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</si>
  <si>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</si>
  <si>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</si>
  <si>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</si>
  <si>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</si>
  <si>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</si>
  <si>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</si>
  <si>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</si>
  <si>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</si>
  <si>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</si>
  <si>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</si>
  <si>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</si>
  <si>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</si>
  <si>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</si>
  <si>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</si>
  <si>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</si>
  <si>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</si>
  <si>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</si>
  <si>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</si>
  <si>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</si>
  <si>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</si>
  <si>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</si>
  <si>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</si>
  <si>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</si>
  <si>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</si>
  <si>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</si>
  <si>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</si>
  <si>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</si>
  <si>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</si>
  <si>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</si>
  <si>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</si>
  <si>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</si>
  <si>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</si>
  <si>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</si>
  <si>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</si>
  <si>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</si>
  <si>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</si>
  <si>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</si>
  <si>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</si>
  <si>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</si>
  <si>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</si>
  <si>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</si>
  <si>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</si>
  <si>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</si>
  <si>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</si>
  <si>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</si>
  <si>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</si>
  <si>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</si>
  <si>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</si>
  <si>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</si>
  <si>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</si>
  <si>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</si>
  <si>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</si>
  <si>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</si>
  <si>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</si>
  <si>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</si>
  <si>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</si>
  <si>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</si>
  <si>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</si>
  <si>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</si>
  <si>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</si>
  <si>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</si>
  <si>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</si>
  <si>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</si>
  <si>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</si>
  <si>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</si>
  <si>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</si>
  <si>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</si>
  <si>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</si>
  <si>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</si>
  <si>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</si>
  <si>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</si>
  <si>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</si>
  <si>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</si>
  <si>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</si>
  <si>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</si>
  <si>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</si>
  <si>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</si>
  <si>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</si>
  <si>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</si>
  <si>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</si>
  <si>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</si>
  <si>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</si>
  <si>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</si>
  <si>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</si>
  <si>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</si>
  <si>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</si>
  <si>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</si>
  <si>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</si>
  <si>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</si>
  <si>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</si>
  <si>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</si>
  <si>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</si>
  <si>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</si>
  <si>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</si>
  <si>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</si>
  <si>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</si>
  <si>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</si>
  <si>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</si>
  <si>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</si>
  <si>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</si>
  <si>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</si>
  <si>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</si>
  <si>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</si>
  <si>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</si>
  <si>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</si>
  <si>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</si>
  <si>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</si>
  <si>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</si>
  <si>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</si>
  <si>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</si>
  <si>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</si>
  <si>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</si>
  <si>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</si>
  <si>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</si>
  <si>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</si>
  <si>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</si>
  <si>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</si>
  <si>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</si>
  <si>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</si>
  <si>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</si>
  <si>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</si>
  <si>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</si>
  <si>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</si>
  <si>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</si>
  <si>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</si>
  <si>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</si>
  <si>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</si>
  <si>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</si>
  <si>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</si>
  <si>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</si>
  <si>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</si>
  <si>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</si>
  <si>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</si>
  <si>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</si>
  <si>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</si>
  <si>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</si>
  <si>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</si>
  <si>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</si>
  <si>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</si>
  <si>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</si>
  <si>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</si>
  <si>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</si>
  <si>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</si>
  <si>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</si>
  <si>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</si>
  <si>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</si>
  <si>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</si>
  <si>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</si>
  <si>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</si>
  <si>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</si>
  <si>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</si>
  <si>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</si>
  <si>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</si>
  <si>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</si>
  <si>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</si>
  <si>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</si>
  <si>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</si>
  <si>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</si>
  <si>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</si>
  <si>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</si>
  <si>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</si>
  <si>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</si>
  <si>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</si>
  <si>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</si>
  <si>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</si>
  <si>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</si>
  <si>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</si>
  <si>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</si>
  <si>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</si>
  <si>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</si>
  <si>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</si>
  <si>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</si>
  <si>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</si>
  <si>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</si>
  <si>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</si>
  <si>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</si>
  <si>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</si>
  <si>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</si>
  <si>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</si>
  <si>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</si>
  <si>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</si>
  <si>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</si>
  <si>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</si>
  <si>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</si>
  <si>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</si>
  <si>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</si>
  <si>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</si>
  <si>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</si>
  <si>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</si>
  <si>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</si>
  <si>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</si>
  <si>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</si>
  <si>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</si>
  <si>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</si>
  <si>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</si>
  <si>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</si>
  <si>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</si>
  <si>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</si>
  <si>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</si>
  <si>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</si>
  <si>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</si>
  <si>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</si>
  <si>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</si>
  <si>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</si>
  <si>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</si>
  <si>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</si>
  <si>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</si>
  <si>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</si>
  <si>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</si>
  <si>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</si>
  <si>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</si>
  <si>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</si>
  <si>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</si>
  <si>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</si>
  <si>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</si>
  <si>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</si>
  <si>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</si>
  <si>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</si>
  <si>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</si>
  <si>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</si>
  <si>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</si>
  <si>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</si>
  <si>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</si>
  <si>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</si>
  <si>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</si>
  <si>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</si>
  <si>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</si>
  <si>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</si>
  <si>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</si>
  <si>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</si>
  <si>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</si>
  <si>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</si>
  <si>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</si>
  <si>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</si>
  <si>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</si>
  <si>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</si>
  <si>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</si>
  <si>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</si>
  <si>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</si>
  <si>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</si>
  <si>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</si>
  <si>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</si>
  <si>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</si>
  <si>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</si>
  <si>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</si>
  <si>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</si>
  <si>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</si>
  <si>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</si>
  <si>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</si>
  <si>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</si>
  <si>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</si>
  <si>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</si>
  <si>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</si>
  <si>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</si>
  <si>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</si>
  <si>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</si>
  <si>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</si>
  <si>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</si>
  <si>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</si>
  <si>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</si>
  <si>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</si>
  <si>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</si>
  <si>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</si>
  <si>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</si>
  <si>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</si>
  <si>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</si>
  <si>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</si>
  <si>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</si>
  <si>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</si>
  <si>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</si>
  <si>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</si>
  <si>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</si>
  <si>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</si>
  <si>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</si>
  <si>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</si>
  <si>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</si>
  <si>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</si>
  <si>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</si>
  <si>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</si>
  <si>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</si>
  <si>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</si>
  <si>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</si>
  <si>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</si>
  <si>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</si>
  <si>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</si>
  <si>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</si>
  <si>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</si>
  <si>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</si>
  <si>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</si>
  <si>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</si>
  <si>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</si>
  <si>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</si>
  <si>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</si>
  <si>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</si>
  <si>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</si>
  <si>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</si>
  <si>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</si>
  <si>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</si>
  <si>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</si>
  <si>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</si>
  <si>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</si>
  <si>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</si>
  <si>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</si>
  <si>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</si>
  <si>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</si>
  <si>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</si>
  <si>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</si>
  <si>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</si>
  <si>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</si>
  <si>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</si>
  <si>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</si>
  <si>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</si>
  <si>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</si>
  <si>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</si>
  <si>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</si>
  <si>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</si>
  <si>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</si>
  <si>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</si>
  <si>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</si>
  <si>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</si>
  <si>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</si>
  <si>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</si>
  <si>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</si>
  <si>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</si>
  <si>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</si>
  <si>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</si>
  <si>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</si>
  <si>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</si>
  <si>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</si>
  <si>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</si>
  <si>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</si>
  <si>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</si>
  <si>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</si>
  <si>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</si>
  <si>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</si>
  <si>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</si>
  <si>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</si>
  <si>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</si>
  <si>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</si>
  <si>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</si>
  <si>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</si>
  <si>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</si>
  <si>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</si>
  <si>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</si>
  <si>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</si>
  <si>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</si>
  <si>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</si>
  <si>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</si>
  <si>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</si>
  <si>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</si>
  <si>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</si>
  <si>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</si>
  <si>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</si>
  <si>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</si>
  <si>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</si>
  <si>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</si>
  <si>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</si>
  <si>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</si>
  <si>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</si>
  <si>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</si>
  <si>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</si>
  <si>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</si>
  <si>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</si>
  <si>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</si>
  <si>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</si>
  <si>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</si>
  <si>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</si>
  <si>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</si>
  <si>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</si>
  <si>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</si>
  <si>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</si>
  <si>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</si>
  <si>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</si>
  <si>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</si>
  <si>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</si>
  <si>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</si>
  <si>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</si>
  <si>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</si>
  <si>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</si>
  <si>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</si>
  <si>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</si>
  <si>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</si>
  <si>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</si>
  <si>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</si>
  <si>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</si>
  <si>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</si>
  <si>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</si>
  <si>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</si>
  <si>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</si>
  <si>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</si>
  <si>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</si>
  <si>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</si>
  <si>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</si>
  <si>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</si>
  <si>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</si>
  <si>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</si>
  <si>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</si>
  <si>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</si>
  <si>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</si>
  <si>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</si>
  <si>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</si>
  <si>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</si>
  <si>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</si>
  <si>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</si>
  <si>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</si>
  <si>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</si>
  <si>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</si>
  <si>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</si>
  <si>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</si>
  <si>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</si>
  <si>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</si>
  <si>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</si>
  <si>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</si>
  <si>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</si>
  <si>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</si>
  <si>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</si>
  <si>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</si>
  <si>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</si>
  <si>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</si>
  <si>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</si>
  <si>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</si>
  <si>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</si>
  <si>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</si>
  <si>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</si>
  <si>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</si>
  <si>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</si>
  <si>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</si>
  <si>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</si>
  <si>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</si>
  <si>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</si>
  <si>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</si>
  <si>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</si>
  <si>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</si>
  <si>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</si>
  <si>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</si>
  <si>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</si>
  <si>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</si>
  <si>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</si>
  <si>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</si>
  <si>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</si>
  <si>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</si>
  <si>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</si>
  <si>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</si>
  <si>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</si>
  <si>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</si>
  <si>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</si>
  <si>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</si>
  <si>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</si>
  <si>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</si>
  <si>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</si>
  <si>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</si>
  <si>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</si>
  <si>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</si>
  <si>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</si>
  <si>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</si>
  <si>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</si>
  <si>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</si>
  <si>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</si>
  <si>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</si>
  <si>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</si>
  <si>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</si>
  <si>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</si>
  <si>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</si>
  <si>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</si>
  <si>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</si>
  <si>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</si>
  <si>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</si>
  <si>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</si>
  <si>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</si>
  <si>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</si>
  <si>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</si>
  <si>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</si>
  <si>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</si>
  <si>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</si>
  <si>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</si>
  <si>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</si>
  <si>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</si>
  <si>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</si>
  <si>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</si>
  <si>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</si>
  <si>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</si>
  <si>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</si>
  <si>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</si>
  <si>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</si>
  <si>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</si>
  <si>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</si>
  <si>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</si>
  <si>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</si>
  <si>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</si>
  <si>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</si>
  <si>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</si>
  <si>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</si>
  <si>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</si>
  <si>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</si>
  <si>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</si>
  <si>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</si>
  <si>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</si>
  <si>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</si>
  <si>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</si>
  <si>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</si>
  <si>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</si>
  <si>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</si>
  <si>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</si>
  <si>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</si>
  <si>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</si>
  <si>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</si>
  <si>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</si>
  <si>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</si>
  <si>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</si>
  <si>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</si>
  <si>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</si>
  <si>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</si>
  <si>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</si>
  <si>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</si>
  <si>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</si>
  <si>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</si>
  <si>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</si>
  <si>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</si>
  <si>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</si>
  <si>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</si>
  <si>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</si>
  <si>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</si>
  <si>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</si>
  <si>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</si>
  <si>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</si>
  <si>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</si>
  <si>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</si>
  <si>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</si>
  <si>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</si>
  <si>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</si>
  <si>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</si>
  <si>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</si>
  <si>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</si>
  <si>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</si>
  <si>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</si>
  <si>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</si>
  <si>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</si>
  <si>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</si>
  <si>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</si>
  <si>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</si>
  <si>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</si>
  <si>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</si>
  <si>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</si>
  <si>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</si>
  <si>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</si>
  <si>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</si>
  <si>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</si>
  <si>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</si>
  <si>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</si>
  <si>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</si>
  <si>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</si>
  <si>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</si>
  <si>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</si>
  <si>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</si>
  <si>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</si>
  <si>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</si>
  <si>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</si>
  <si>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</si>
  <si>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</si>
  <si>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</si>
  <si>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</si>
  <si>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</si>
  <si>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</si>
  <si>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</si>
  <si>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</si>
  <si>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</si>
  <si>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</si>
  <si>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</si>
  <si>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</si>
  <si>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</si>
  <si>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</si>
  <si>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</si>
  <si>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</si>
  <si>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</si>
  <si>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</si>
  <si>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</si>
  <si>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</si>
  <si>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</si>
  <si>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</si>
  <si>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</si>
  <si>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</si>
  <si>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</si>
  <si>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</si>
  <si>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</si>
  <si>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</si>
  <si>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</si>
  <si>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</si>
  <si>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</si>
  <si>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</si>
  <si>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</si>
  <si>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</si>
  <si>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</si>
  <si>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</si>
  <si>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</si>
  <si>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</si>
  <si>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</si>
  <si>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</si>
  <si>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</si>
  <si>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</si>
  <si>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</si>
  <si>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</si>
  <si>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</si>
  <si>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</si>
  <si>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</si>
  <si>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</si>
  <si>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</si>
  <si>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</si>
  <si>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</si>
  <si>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</si>
  <si>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</si>
  <si>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</si>
  <si>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</si>
  <si>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</si>
  <si>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</si>
  <si>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</si>
  <si>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</si>
  <si>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</si>
  <si>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</si>
  <si>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</si>
  <si>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</si>
  <si>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</si>
  <si>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</si>
  <si>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</si>
  <si>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</si>
  <si>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</si>
  <si>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</si>
  <si>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</si>
  <si>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</si>
  <si>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</si>
  <si>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</si>
  <si>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</si>
  <si>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</si>
  <si>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</si>
  <si>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</si>
  <si>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</si>
  <si>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</si>
  <si>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</si>
  <si>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</si>
  <si>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</si>
  <si>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</si>
  <si>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</si>
  <si>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</si>
  <si>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</si>
  <si>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</si>
  <si>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</si>
  <si>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</si>
  <si>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</si>
  <si>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</si>
  <si>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</si>
  <si>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</si>
  <si>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</si>
  <si>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</si>
  <si>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</si>
  <si>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</si>
  <si>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</si>
  <si>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</si>
  <si>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</si>
  <si>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</si>
  <si>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</si>
  <si>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</si>
  <si>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</si>
  <si>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</si>
  <si>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</si>
  <si>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</si>
  <si>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</si>
  <si>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</si>
  <si>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</si>
  <si>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</si>
  <si>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</si>
  <si>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</si>
  <si>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</si>
  <si>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</si>
  <si>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</si>
  <si>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</si>
  <si>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</si>
  <si>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</si>
  <si>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</si>
  <si>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</si>
  <si>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</si>
  <si>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</si>
  <si>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</si>
  <si>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</si>
  <si>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</si>
  <si>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</si>
  <si>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</si>
  <si>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</si>
  <si>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</si>
  <si>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</si>
  <si>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</si>
  <si>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</si>
  <si>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</si>
  <si>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</si>
  <si>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</si>
  <si>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</si>
  <si>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</si>
  <si>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</si>
  <si>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</si>
  <si>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</si>
  <si>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</si>
  <si>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</si>
  <si>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</si>
  <si>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</si>
  <si>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</si>
  <si>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</si>
  <si>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</si>
  <si>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</si>
  <si>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</si>
  <si>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</si>
  <si>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</si>
  <si>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</si>
  <si>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</si>
  <si>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</si>
  <si>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</si>
  <si>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</si>
  <si>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</si>
  <si>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</si>
  <si>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</si>
  <si>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</si>
  <si>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</si>
  <si>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</si>
  <si>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</si>
  <si>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</si>
  <si>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</si>
  <si>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</si>
  <si>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</si>
  <si>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</si>
  <si>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</si>
  <si>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</si>
  <si>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</si>
  <si>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</si>
  <si>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</si>
  <si>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</si>
  <si>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</si>
  <si>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</si>
  <si>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</si>
  <si>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</si>
  <si>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</si>
  <si>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</si>
  <si>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</si>
  <si>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</si>
  <si>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</si>
  <si>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</si>
  <si>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</si>
  <si>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</si>
  <si>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</si>
  <si>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</si>
  <si>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</si>
  <si>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</si>
  <si>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</si>
  <si>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</si>
  <si>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</si>
  <si>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</si>
  <si>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</si>
  <si>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</si>
  <si>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</si>
  <si>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</si>
  <si>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</si>
  <si>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</si>
  <si>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</si>
  <si>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</si>
  <si>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</si>
  <si>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</si>
  <si>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</si>
  <si>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</si>
  <si>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</si>
  <si>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</si>
  <si>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</si>
  <si>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</si>
  <si>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</si>
  <si>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</si>
  <si>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</si>
  <si>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</si>
  <si>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</si>
  <si>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</si>
  <si>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</si>
  <si>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</si>
  <si>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</si>
  <si>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</si>
  <si>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</si>
  <si>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</si>
  <si>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</si>
  <si>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</si>
  <si>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</si>
  <si>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</si>
  <si>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</si>
  <si>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</si>
  <si>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</si>
  <si>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</si>
  <si>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</si>
  <si>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</si>
  <si>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</si>
  <si>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</si>
  <si>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</si>
  <si>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</si>
  <si>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</si>
  <si>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</si>
  <si>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</si>
  <si>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</si>
  <si>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</si>
  <si>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</si>
  <si>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</si>
  <si>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</si>
  <si>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</si>
  <si>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</si>
  <si>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</si>
  <si>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</si>
  <si>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</si>
  <si>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</si>
  <si>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</si>
  <si>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</si>
  <si>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</si>
  <si>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</si>
  <si>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</si>
  <si>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</si>
  <si>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</si>
  <si>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</si>
  <si>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</si>
  <si>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</si>
  <si>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</si>
  <si>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</si>
  <si>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</si>
  <si>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</si>
  <si>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</si>
  <si>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</si>
  <si>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</si>
  <si>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</si>
  <si>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</si>
  <si>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</si>
  <si>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</si>
  <si>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</si>
  <si>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</si>
  <si>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</si>
  <si>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</si>
  <si>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</si>
  <si>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</si>
  <si>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</si>
  <si>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</si>
  <si>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</si>
  <si>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</si>
  <si>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</si>
  <si>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</si>
  <si>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</si>
  <si>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</si>
  <si>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</si>
  <si>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</si>
  <si>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</si>
  <si>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</si>
  <si>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</si>
  <si>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</si>
  <si>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</si>
  <si>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</si>
  <si>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</si>
  <si>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</si>
  <si>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</si>
  <si>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</si>
  <si>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</si>
  <si>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</si>
  <si>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</si>
  <si>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</si>
  <si>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</si>
  <si>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</si>
  <si>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</si>
  <si>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</si>
  <si>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</si>
  <si>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</si>
  <si>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</si>
  <si>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</si>
  <si>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</si>
  <si>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</si>
  <si>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</si>
  <si>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</si>
  <si>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</si>
  <si>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</si>
  <si>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</si>
  <si>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</si>
  <si>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</si>
  <si>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</si>
  <si>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</si>
  <si>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</si>
  <si>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</si>
  <si>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</si>
  <si>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</si>
  <si>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</si>
  <si>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</si>
  <si>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</si>
  <si>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</si>
  <si>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</si>
  <si>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</si>
  <si>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</si>
  <si>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</si>
  <si>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</si>
  <si>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</si>
  <si>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</si>
  <si>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</si>
  <si>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</si>
  <si>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</si>
  <si>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</si>
  <si>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</si>
  <si>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</si>
  <si>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</si>
  <si>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</si>
  <si>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</si>
  <si>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</si>
  <si>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</si>
  <si>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</si>
  <si>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</si>
  <si>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</si>
  <si>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</si>
  <si>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</si>
  <si>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</si>
  <si>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</si>
  <si>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</si>
  <si>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</si>
  <si>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</si>
  <si>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</si>
  <si>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</si>
  <si>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</si>
  <si>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</si>
  <si>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</si>
  <si>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</si>
  <si>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</si>
  <si>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</si>
  <si>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</si>
  <si>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</si>
  <si>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</si>
  <si>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</si>
  <si>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</si>
  <si>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</si>
  <si>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</si>
  <si>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</si>
  <si>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</si>
  <si>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</si>
  <si>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</si>
  <si>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</si>
  <si>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</si>
  <si>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</si>
  <si>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</si>
  <si>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</si>
  <si>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</si>
  <si>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</si>
  <si>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</si>
  <si>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</si>
  <si>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</si>
  <si>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</si>
  <si>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</si>
  <si>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</si>
  <si>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</si>
  <si>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</si>
  <si>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</si>
  <si>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</si>
  <si>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</si>
  <si>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</si>
  <si>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</si>
  <si>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</si>
  <si>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</si>
  <si>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</si>
  <si>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</si>
  <si>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</si>
  <si>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</si>
  <si>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</si>
  <si>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</si>
  <si>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</si>
  <si>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</si>
  <si>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</si>
  <si>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</si>
  <si>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</si>
  <si>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</si>
  <si>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</si>
  <si>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</si>
  <si>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</si>
  <si>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</si>
  <si>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</si>
  <si>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</si>
  <si>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</si>
  <si>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</si>
  <si>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</si>
  <si>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</si>
  <si>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</si>
  <si>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</si>
  <si>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</si>
  <si>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</si>
  <si>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</si>
  <si>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</si>
  <si>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</si>
  <si>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</si>
  <si>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</si>
  <si>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</si>
  <si>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</si>
  <si>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</si>
  <si>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</si>
  <si>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</si>
  <si>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</si>
  <si>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</si>
  <si>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</si>
  <si>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</si>
  <si>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</si>
  <si>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</si>
  <si>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</si>
  <si>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</si>
  <si>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</si>
  <si>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</si>
  <si>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</si>
  <si>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</si>
  <si>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</si>
  <si>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</si>
  <si>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</si>
  <si>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</si>
  <si>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</si>
  <si>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</si>
  <si>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</si>
  <si>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</si>
  <si>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</si>
  <si>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</si>
  <si>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</si>
  <si>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</si>
  <si>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</si>
  <si>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</si>
  <si>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</si>
  <si>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</si>
  <si>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</si>
  <si>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</si>
  <si>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</si>
  <si>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</si>
  <si>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</si>
  <si>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</si>
  <si>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</si>
  <si>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</si>
  <si>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</si>
  <si>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</si>
  <si>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</si>
  <si>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</si>
  <si>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</si>
  <si>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</si>
  <si>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</si>
  <si>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</si>
  <si>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</si>
  <si>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</si>
  <si>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</si>
  <si>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</si>
  <si>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</si>
  <si>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</si>
  <si>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</si>
  <si>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</si>
  <si>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</si>
  <si>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</si>
  <si>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</si>
  <si>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</si>
  <si>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</si>
  <si>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</si>
  <si>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</si>
  <si>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</si>
  <si>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</si>
  <si>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</si>
  <si>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</si>
  <si>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</si>
  <si>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</si>
  <si>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</si>
  <si>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</si>
  <si>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</si>
  <si>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</si>
  <si>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</si>
  <si>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</si>
  <si>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</si>
  <si>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</si>
  <si>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</si>
  <si>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</si>
  <si>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</si>
  <si>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</si>
  <si>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</si>
  <si>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</si>
  <si>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</si>
  <si>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</si>
  <si>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</si>
  <si>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</si>
  <si>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</si>
  <si>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</si>
  <si>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</si>
  <si>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</si>
  <si>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</si>
  <si>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</si>
  <si>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</si>
  <si>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</si>
  <si>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</si>
  <si>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</si>
  <si>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</si>
  <si>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</si>
  <si>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</si>
  <si>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</si>
  <si>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</si>
  <si>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</si>
  <si>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</si>
  <si>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</si>
  <si>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</si>
  <si>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</si>
  <si>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</si>
  <si>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</si>
  <si>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</si>
  <si>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</si>
  <si>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</si>
  <si>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</si>
  <si>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</si>
  <si>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</si>
  <si>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</si>
  <si>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</si>
  <si>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</si>
  <si>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</si>
  <si>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</si>
  <si>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</si>
  <si>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</si>
  <si>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</si>
  <si>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</si>
  <si>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</si>
  <si>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</si>
  <si>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</si>
  <si>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</si>
  <si>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</si>
  <si>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</si>
  <si>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</si>
  <si>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</si>
  <si>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</si>
  <si>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</si>
  <si>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</si>
  <si>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</si>
  <si>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</si>
  <si>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</si>
  <si>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</si>
  <si>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</si>
  <si>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</si>
  <si>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</si>
  <si>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</si>
  <si>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</si>
  <si>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</si>
  <si>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</si>
  <si>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</si>
  <si>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</si>
  <si>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</si>
  <si>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</si>
  <si>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</si>
  <si>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</si>
  <si>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</si>
  <si>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</si>
  <si>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</si>
  <si>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</si>
  <si>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</si>
  <si>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</si>
  <si>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</si>
  <si>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</si>
  <si>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</si>
  <si>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</si>
  <si>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</si>
  <si>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</si>
  <si>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</si>
  <si>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</si>
  <si>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</si>
  <si>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</si>
  <si>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</si>
  <si>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</si>
  <si>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</si>
  <si>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</si>
  <si>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</si>
  <si>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</si>
  <si>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</si>
  <si>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</si>
  <si>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</si>
  <si>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</si>
  <si>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</si>
  <si>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</si>
  <si>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</si>
  <si>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</si>
  <si>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</si>
  <si>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</si>
  <si>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</si>
  <si>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</si>
  <si>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</si>
  <si>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</si>
  <si>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</si>
  <si>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</si>
  <si>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</si>
  <si>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</si>
  <si>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</si>
  <si>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</si>
  <si>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</si>
  <si>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</si>
  <si>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</si>
  <si>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</si>
  <si>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</si>
  <si>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</si>
  <si>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</si>
  <si>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</si>
  <si>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</si>
  <si>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</si>
  <si>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</si>
  <si>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</si>
  <si>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</si>
  <si>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</si>
  <si>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</si>
  <si>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</si>
  <si>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</si>
  <si>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</si>
  <si>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</si>
  <si>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</si>
  <si>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</si>
  <si>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</si>
  <si>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</si>
  <si>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</si>
  <si>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</si>
  <si>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</si>
  <si>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</si>
  <si>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</si>
  <si>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</si>
  <si>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</si>
  <si>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</si>
  <si>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</si>
  <si>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</si>
  <si>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</si>
  <si>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</si>
  <si>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</si>
  <si>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</si>
  <si>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</si>
  <si>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</si>
  <si>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</si>
  <si>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</si>
  <si>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</si>
  <si>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</si>
  <si>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</si>
  <si>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</si>
  <si>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</si>
  <si>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</si>
  <si>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</si>
  <si>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</si>
  <si>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</si>
  <si>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</si>
  <si>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</si>
  <si>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</si>
  <si>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</si>
  <si>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</si>
  <si>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</si>
  <si>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</si>
  <si>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</si>
  <si>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</si>
  <si>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</si>
  <si>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</si>
  <si>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</si>
  <si>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</si>
  <si>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</si>
  <si>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</si>
  <si>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</si>
  <si>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</si>
  <si>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</si>
  <si>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</si>
  <si>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</si>
  <si>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</si>
  <si>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</si>
  <si>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</si>
  <si>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</si>
  <si>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</si>
  <si>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</si>
  <si>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</si>
  <si>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</si>
  <si>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</si>
  <si>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</si>
  <si>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</si>
  <si>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</si>
  <si>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</si>
  <si>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</si>
  <si>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</si>
  <si>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</si>
  <si>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</si>
  <si>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</si>
  <si>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</si>
  <si>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</si>
  <si>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</si>
  <si>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</si>
  <si>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</si>
  <si>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</si>
  <si>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</si>
  <si>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</si>
  <si>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</si>
  <si>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</si>
  <si>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</si>
  <si>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</si>
  <si>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</si>
  <si>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</si>
  <si>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</si>
  <si>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</si>
  <si>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</si>
  <si>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</si>
  <si>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</si>
  <si>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</si>
  <si>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</si>
  <si>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</si>
  <si>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</si>
  <si>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</si>
  <si>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</si>
  <si>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</si>
  <si>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</si>
  <si>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</si>
  <si>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</si>
  <si>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</si>
  <si>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</si>
  <si>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</si>
  <si>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</si>
  <si>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</si>
  <si>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</si>
  <si>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</si>
  <si>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</si>
  <si>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</si>
  <si>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</si>
  <si>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</si>
  <si>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</si>
  <si>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</si>
  <si>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</si>
  <si>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</si>
  <si>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</si>
  <si>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</si>
  <si>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</si>
  <si>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</si>
  <si>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</si>
  <si>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</si>
  <si>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</si>
  <si>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</si>
  <si>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</si>
  <si>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</si>
  <si>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</si>
  <si>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</si>
  <si>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</si>
  <si>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</si>
  <si>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</si>
  <si>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</si>
  <si>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</si>
  <si>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</si>
  <si>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</si>
  <si>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</si>
  <si>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</si>
  <si>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</si>
  <si>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</si>
  <si>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</si>
  <si>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</si>
  <si>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</si>
  <si>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</si>
  <si>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</si>
  <si>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</si>
  <si>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</si>
  <si>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</si>
  <si>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</si>
  <si>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</si>
  <si>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</si>
  <si>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</si>
  <si>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</si>
  <si>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</si>
  <si>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</si>
  <si>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</si>
  <si>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</si>
  <si>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</si>
  <si>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</si>
  <si>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</si>
  <si>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</si>
  <si>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</si>
  <si>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</si>
  <si>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</si>
  <si>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</si>
  <si>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</si>
  <si>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</si>
  <si>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</si>
  <si>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</si>
  <si>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</si>
  <si>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</si>
  <si>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</si>
  <si>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</si>
  <si>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</si>
  <si>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</si>
  <si>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</si>
  <si>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</si>
  <si>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</si>
  <si>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</si>
  <si>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</si>
  <si>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</si>
  <si>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</si>
  <si>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</si>
  <si>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</si>
  <si>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</si>
  <si>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</si>
  <si>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</si>
  <si>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</si>
  <si>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</si>
  <si>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</si>
  <si>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</si>
  <si>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</si>
  <si>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</si>
  <si>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</si>
  <si>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</si>
  <si>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</si>
  <si>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</si>
  <si>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</si>
  <si>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</si>
  <si>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</si>
  <si>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</si>
  <si>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</si>
  <si>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</si>
  <si>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</si>
  <si>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</si>
  <si>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</si>
  <si>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</si>
  <si>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</si>
  <si>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</si>
  <si>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</si>
  <si>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</si>
  <si>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</si>
  <si>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</si>
  <si>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</si>
  <si>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</si>
  <si>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</si>
  <si>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</si>
  <si>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</si>
  <si>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</si>
  <si>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</si>
  <si>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</si>
  <si>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</si>
  <si>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</si>
  <si>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</si>
  <si>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</si>
  <si>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</si>
  <si>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</si>
  <si>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</si>
  <si>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</si>
  <si>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</si>
  <si>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</si>
  <si>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</si>
  <si>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</si>
  <si>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</si>
  <si>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</si>
  <si>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</si>
  <si>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</si>
  <si>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</si>
  <si>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</si>
  <si>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</si>
  <si>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</si>
  <si>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</si>
  <si>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</si>
  <si>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</si>
  <si>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</si>
  <si>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</si>
  <si>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</si>
  <si>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</si>
  <si>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</si>
  <si>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</si>
  <si>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</si>
  <si>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</si>
  <si>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</si>
  <si>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</si>
  <si>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</si>
  <si>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</si>
  <si>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</si>
  <si>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</si>
  <si>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</si>
  <si>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</si>
  <si>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</si>
  <si>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</si>
  <si>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</si>
  <si>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</si>
  <si>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</si>
  <si>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</si>
  <si>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</si>
  <si>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</si>
  <si>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</si>
  <si>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</si>
  <si>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</si>
  <si>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</si>
  <si>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</si>
  <si>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</si>
  <si>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</si>
  <si>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</si>
  <si>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</si>
  <si>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</si>
  <si>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</si>
  <si>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</si>
  <si>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</si>
  <si>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</si>
  <si>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</si>
  <si>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</si>
  <si>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</si>
  <si>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</si>
  <si>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</si>
  <si>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</si>
  <si>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</si>
  <si>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</si>
  <si>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</si>
  <si>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</si>
  <si>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</si>
  <si>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</si>
  <si>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</si>
  <si>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</si>
  <si>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</si>
  <si>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</si>
  <si>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</si>
  <si>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</si>
  <si>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</si>
  <si>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</si>
  <si>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</si>
  <si>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</si>
  <si>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</si>
  <si>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</si>
  <si>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</si>
  <si>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</si>
  <si>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</si>
  <si>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</si>
  <si>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</si>
  <si>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</si>
  <si>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</si>
  <si>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</si>
  <si>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</si>
  <si>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</si>
  <si>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</si>
  <si>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</si>
  <si>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</si>
  <si>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</si>
  <si>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</si>
  <si>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</si>
  <si>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</si>
  <si>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</si>
  <si>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</si>
  <si>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</si>
  <si>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</si>
  <si>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</si>
  <si>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</si>
  <si>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</si>
  <si>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</si>
  <si>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</si>
  <si>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</si>
  <si>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</si>
  <si>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</si>
  <si>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</si>
  <si>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</si>
  <si>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</si>
  <si>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</si>
  <si>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</si>
  <si>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</si>
  <si>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</si>
  <si>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</si>
  <si>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</si>
  <si>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</si>
  <si>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</si>
  <si>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</si>
  <si>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</si>
  <si>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</si>
  <si>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</si>
  <si>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</si>
  <si>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</si>
  <si>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</si>
  <si>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</si>
  <si>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</si>
  <si>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</si>
  <si>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</si>
  <si>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</si>
  <si>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</si>
  <si>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</si>
  <si>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</si>
  <si>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</si>
  <si>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</si>
  <si>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</si>
  <si>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</si>
  <si>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</si>
  <si>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</si>
  <si>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</si>
  <si>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</si>
  <si>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</si>
  <si>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</si>
  <si>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</si>
  <si>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</si>
  <si>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</si>
  <si>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</si>
  <si>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</si>
  <si>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</si>
  <si>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</si>
  <si>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</si>
  <si>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</si>
  <si>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</si>
  <si>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</si>
  <si>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</si>
  <si>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</si>
  <si>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</si>
  <si>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</si>
  <si>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</si>
  <si>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</si>
  <si>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</si>
  <si>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</si>
  <si>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</si>
  <si>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</si>
  <si>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</si>
  <si>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</si>
  <si>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</si>
  <si>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</si>
  <si>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</si>
  <si>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</si>
  <si>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</si>
  <si>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</si>
  <si>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</si>
  <si>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</si>
  <si>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</si>
  <si>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</si>
  <si>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</si>
  <si>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</si>
  <si>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</si>
  <si>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</si>
  <si>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</si>
  <si>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</si>
  <si>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</si>
  <si>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</si>
  <si>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</si>
  <si>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</si>
  <si>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</si>
  <si>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</si>
  <si>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</si>
  <si>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</si>
  <si>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</si>
  <si>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</si>
  <si>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</si>
  <si>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</si>
  <si>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</si>
  <si>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</si>
  <si>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</si>
  <si>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</si>
  <si>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</si>
  <si>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</si>
  <si>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</si>
  <si>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</si>
  <si>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</si>
  <si>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</si>
  <si>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</si>
  <si>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</si>
  <si>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</si>
  <si>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</si>
  <si>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</si>
  <si>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</si>
  <si>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</si>
  <si>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</si>
  <si>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</si>
  <si>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</si>
  <si>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</si>
  <si>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</si>
  <si>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</si>
  <si>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</si>
  <si>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</si>
  <si>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</si>
  <si>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</si>
  <si>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</si>
  <si>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</si>
  <si>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</si>
  <si>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</si>
  <si>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</si>
  <si>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</si>
  <si>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</si>
  <si>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</si>
  <si>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</si>
  <si>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</si>
  <si>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</si>
  <si>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</si>
  <si>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</si>
  <si>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</si>
  <si>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</si>
  <si>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</si>
  <si>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</si>
  <si>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</si>
  <si>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</si>
  <si>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</si>
  <si>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</si>
  <si>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</si>
  <si>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</si>
  <si>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</si>
  <si>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</si>
  <si>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</si>
  <si>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</si>
  <si>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</si>
  <si>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</si>
  <si>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</si>
  <si>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</si>
  <si>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</si>
  <si>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</si>
  <si>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</si>
  <si>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</si>
  <si>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</si>
  <si>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</si>
  <si>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</si>
  <si>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</si>
  <si>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</si>
  <si>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</si>
  <si>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</si>
  <si>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</si>
  <si>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</si>
  <si>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</si>
  <si>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</si>
  <si>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</si>
  <si>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</si>
  <si>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</si>
  <si>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</si>
  <si>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</si>
  <si>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</si>
  <si>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</si>
  <si>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</si>
  <si>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</si>
  <si>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</si>
  <si>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</si>
  <si>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</si>
  <si>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</si>
  <si>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</si>
  <si>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</si>
  <si>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</si>
  <si>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</si>
  <si>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</si>
  <si>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</si>
  <si>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</si>
  <si>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</si>
  <si>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</si>
  <si>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</si>
  <si>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</si>
  <si>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</si>
  <si>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</si>
  <si>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</si>
  <si>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</si>
  <si>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</si>
  <si>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</si>
  <si>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</si>
  <si>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</si>
  <si>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</si>
  <si>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</si>
  <si>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</si>
  <si>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</si>
  <si>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</si>
  <si>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</si>
  <si>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</si>
  <si>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</si>
  <si>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</si>
  <si>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</si>
  <si>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</si>
  <si>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</si>
  <si>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</si>
  <si>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</si>
  <si>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</si>
  <si>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</si>
  <si>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</si>
  <si>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</si>
  <si>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</si>
  <si>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</si>
  <si>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</si>
  <si>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</si>
  <si>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</si>
  <si>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</si>
  <si>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</si>
  <si>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</si>
  <si>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</si>
  <si>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</si>
  <si>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</si>
  <si>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</si>
  <si>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</si>
  <si>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</si>
  <si>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</si>
  <si>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</si>
  <si>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</si>
  <si>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</si>
  <si>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</si>
  <si>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</si>
  <si>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</si>
  <si>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</si>
  <si>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</si>
  <si>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</si>
  <si>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</si>
  <si>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</si>
  <si>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</si>
  <si>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</si>
  <si>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</si>
  <si>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</si>
  <si>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</si>
  <si>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</si>
  <si>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</si>
  <si>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</si>
  <si>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</si>
  <si>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</si>
  <si>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</si>
  <si>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</si>
  <si>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</si>
  <si>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</si>
  <si>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</si>
  <si>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</si>
  <si>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</si>
  <si>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</si>
  <si>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</si>
  <si>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</si>
  <si>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</si>
  <si>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</si>
  <si>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</si>
  <si>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</si>
  <si>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</si>
  <si>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</si>
  <si>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</si>
  <si>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</si>
  <si>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</si>
  <si>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</si>
  <si>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</si>
  <si>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</si>
  <si>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</si>
  <si>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</si>
  <si>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</si>
  <si>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</si>
  <si>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</si>
  <si>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</si>
  <si>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</si>
  <si>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</si>
  <si>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</si>
  <si>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</si>
  <si>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</si>
  <si>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</si>
  <si>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</si>
  <si>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</si>
  <si>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</si>
  <si>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</si>
  <si>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</si>
  <si>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</si>
  <si>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</si>
  <si>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</si>
  <si>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</si>
  <si>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</si>
  <si>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</si>
  <si>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</si>
  <si>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</si>
  <si>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</si>
  <si>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</si>
  <si>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</si>
  <si>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</si>
  <si>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</si>
  <si>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</si>
  <si>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</si>
  <si>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</si>
  <si>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</si>
  <si>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</si>
  <si>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</si>
  <si>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</si>
  <si>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</si>
  <si>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</si>
  <si>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</si>
  <si>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</si>
  <si>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</si>
  <si>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</si>
  <si>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</si>
  <si>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</si>
  <si>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</si>
  <si>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</si>
  <si>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</si>
  <si>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</si>
  <si>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</si>
  <si>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</si>
  <si>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</si>
  <si>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</si>
  <si>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</si>
  <si>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</si>
  <si>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</si>
  <si>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</si>
  <si>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</si>
  <si>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</si>
  <si>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</si>
  <si>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</si>
  <si>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</si>
  <si>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</si>
  <si>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</si>
  <si>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</si>
  <si>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</si>
  <si>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</si>
  <si>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</si>
  <si>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</si>
  <si>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</si>
  <si>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</si>
  <si>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</si>
  <si>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</si>
  <si>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</si>
  <si>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</si>
  <si>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</si>
  <si>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</si>
  <si>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</si>
  <si>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</si>
  <si>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</si>
  <si>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</si>
  <si>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</si>
  <si>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</si>
  <si>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</si>
  <si>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</si>
  <si>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</si>
  <si>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</si>
  <si>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</si>
  <si>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</si>
  <si>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</si>
  <si>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</si>
  <si>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</si>
  <si>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</si>
  <si>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</si>
  <si>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</si>
  <si>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</si>
  <si>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</si>
  <si>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</si>
  <si>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</si>
  <si>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</si>
  <si>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</si>
  <si>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</si>
  <si>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</si>
  <si>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</si>
  <si>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</si>
  <si>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</si>
  <si>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</si>
  <si>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</si>
  <si>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</si>
  <si>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</si>
  <si>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</si>
  <si>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</si>
  <si>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</si>
  <si>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</si>
  <si>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</si>
  <si>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</si>
  <si>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</si>
  <si>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</si>
  <si>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</si>
  <si>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</si>
  <si>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</si>
  <si>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</si>
  <si>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</si>
  <si>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</si>
  <si>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</si>
  <si>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</si>
  <si>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</si>
  <si>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</si>
  <si>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</si>
  <si>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</si>
  <si>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</si>
  <si>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</si>
  <si>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</si>
  <si>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</si>
  <si>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</si>
  <si>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</si>
  <si>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</si>
  <si>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</si>
  <si>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</si>
  <si>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</si>
  <si>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</si>
  <si>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</si>
  <si>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</si>
  <si>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</si>
  <si>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</si>
  <si>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</si>
  <si>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</si>
  <si>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</si>
  <si>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</si>
  <si>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</si>
  <si>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</si>
  <si>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</si>
  <si>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</si>
  <si>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</si>
  <si>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</si>
  <si>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</si>
  <si>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</si>
  <si>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</si>
  <si>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</si>
  <si>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</si>
  <si>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</si>
  <si>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</si>
  <si>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</si>
  <si>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</si>
  <si>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</si>
  <si>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</si>
  <si>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</si>
  <si>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</si>
  <si>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</si>
  <si>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</si>
  <si>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</si>
  <si>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</si>
  <si>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</si>
  <si>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</si>
  <si>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</si>
  <si>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</si>
  <si>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</si>
  <si>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</si>
  <si>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</si>
  <si>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</si>
  <si>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</si>
  <si>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</si>
  <si>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</si>
  <si>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</si>
  <si>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</si>
  <si>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</si>
  <si>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</si>
  <si>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</si>
  <si>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</si>
  <si>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</si>
  <si>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</si>
  <si>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</si>
  <si>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</si>
  <si>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</si>
  <si>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</si>
  <si>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</si>
  <si>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</si>
  <si>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</si>
  <si>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</si>
  <si>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</si>
  <si>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</si>
  <si>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</si>
  <si>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</si>
  <si>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</si>
  <si>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</si>
  <si>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</si>
  <si>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</si>
  <si>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</si>
  <si>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</si>
  <si>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</si>
  <si>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</si>
  <si>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</si>
  <si>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</si>
  <si>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</si>
  <si>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</si>
  <si>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</si>
  <si>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</si>
  <si>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</si>
  <si>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</si>
  <si>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</si>
  <si>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</si>
  <si>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</si>
  <si>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</si>
  <si>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</si>
  <si>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</si>
  <si>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</si>
  <si>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</si>
  <si>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</si>
  <si>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</si>
  <si>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</si>
  <si>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</si>
  <si>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</si>
  <si>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</si>
  <si>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</si>
  <si>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</si>
  <si>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</si>
  <si>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</si>
  <si>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</si>
  <si>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</si>
  <si>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</si>
  <si>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</si>
  <si>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</si>
  <si>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</si>
  <si>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</si>
  <si>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</si>
  <si>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</si>
  <si>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</si>
  <si>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</si>
  <si>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</si>
  <si>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</si>
  <si>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</si>
  <si>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</si>
  <si>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</si>
  <si>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</si>
  <si>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</si>
  <si>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</si>
  <si>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</si>
  <si>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</si>
  <si>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</si>
  <si>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</si>
  <si>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</si>
  <si>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</si>
  <si>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</si>
  <si>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</si>
  <si>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</si>
  <si>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</si>
  <si>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</si>
  <si>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</si>
  <si>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</si>
  <si>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</si>
  <si>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</si>
  <si>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</si>
  <si>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</si>
  <si>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</si>
  <si>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</si>
  <si>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</si>
  <si>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</si>
  <si>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</si>
  <si>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</si>
  <si>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</si>
  <si>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</si>
  <si>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</si>
  <si>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</si>
  <si>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</si>
  <si>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</si>
  <si>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</si>
  <si>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</si>
  <si>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</si>
  <si>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</si>
  <si>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</si>
  <si>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</si>
  <si>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</si>
  <si>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</si>
  <si>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</si>
  <si>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</si>
  <si>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</si>
  <si>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</si>
  <si>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</si>
  <si>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</si>
  <si>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</si>
  <si>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</si>
  <si>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</si>
  <si>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</si>
  <si>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</si>
  <si>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</si>
  <si>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</si>
  <si>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</si>
  <si>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</si>
  <si>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</si>
  <si>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</si>
  <si>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</si>
  <si>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</si>
  <si>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</si>
  <si>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</si>
  <si>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</si>
  <si>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</si>
  <si>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</si>
  <si>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</si>
  <si>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</si>
  <si>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</si>
  <si>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</si>
  <si>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</si>
  <si>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</si>
  <si>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</si>
  <si>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</si>
  <si>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</si>
  <si>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</si>
  <si>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</si>
  <si>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</si>
  <si>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</si>
  <si>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</si>
  <si>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</si>
  <si>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</si>
  <si>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</si>
  <si>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</si>
  <si>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</si>
  <si>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</si>
  <si>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</si>
  <si>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</si>
  <si>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</si>
  <si>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</si>
  <si>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</si>
  <si>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</si>
  <si>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</si>
  <si>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</si>
  <si>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</si>
  <si>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</si>
  <si>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</si>
  <si>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</si>
  <si>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</si>
  <si>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</si>
  <si>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</si>
  <si>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</si>
  <si>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</si>
  <si>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</si>
  <si>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</si>
  <si>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</si>
  <si>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</si>
  <si>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</si>
  <si>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</si>
  <si>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</si>
  <si>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</si>
  <si>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</si>
  <si>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</si>
  <si>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</si>
  <si>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</si>
  <si>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</si>
  <si>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</si>
  <si>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</si>
  <si>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</si>
  <si>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</si>
  <si>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</si>
  <si>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</si>
  <si>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</si>
  <si>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</si>
  <si>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</si>
  <si>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</si>
  <si>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</si>
  <si>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</si>
  <si>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</si>
  <si>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</si>
  <si>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</si>
  <si>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</si>
  <si>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</si>
  <si>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</si>
  <si>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</si>
  <si>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</si>
  <si>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</si>
  <si>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</si>
  <si>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</si>
  <si>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</si>
  <si>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</si>
  <si>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</si>
  <si>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</si>
  <si>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</si>
  <si>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</si>
  <si>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</si>
  <si>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</si>
  <si>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</si>
  <si>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</si>
  <si>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</si>
  <si>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</si>
  <si>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</si>
  <si>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</si>
  <si>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</si>
  <si>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</si>
  <si>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</si>
  <si>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</si>
  <si>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</si>
  <si>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</si>
  <si>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</si>
  <si>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</si>
  <si>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</si>
  <si>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</si>
  <si>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</si>
  <si>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</si>
  <si>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</si>
  <si>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</si>
  <si>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</si>
  <si>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</si>
  <si>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</si>
  <si>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</si>
  <si>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</si>
  <si>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</si>
  <si>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</si>
  <si>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</si>
  <si>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</si>
  <si>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</si>
  <si>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</si>
  <si>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</si>
  <si>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</si>
  <si>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</si>
  <si>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</si>
  <si>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</si>
  <si>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</si>
  <si>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</si>
  <si>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</si>
  <si>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</si>
  <si>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</si>
  <si>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</si>
  <si>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</si>
  <si>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</si>
  <si>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</si>
  <si>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</si>
  <si>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</si>
  <si>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</si>
  <si>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</si>
  <si>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</si>
  <si>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</si>
  <si>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</si>
  <si>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</si>
  <si>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</si>
  <si>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</si>
  <si>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</si>
  <si>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</si>
  <si>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</si>
  <si>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</si>
  <si>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</si>
  <si>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</si>
  <si>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</si>
  <si>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</si>
  <si>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</si>
  <si>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</si>
  <si>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</si>
  <si>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</si>
  <si>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</si>
  <si>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</si>
  <si>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</si>
  <si>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</si>
  <si>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</si>
  <si>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</si>
  <si>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</si>
  <si>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</si>
  <si>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</si>
  <si>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</si>
  <si>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</si>
  <si>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</si>
  <si>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</si>
  <si>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</si>
  <si>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</si>
  <si>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</si>
  <si>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</si>
  <si>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</si>
  <si>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</si>
  <si>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</si>
  <si>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</si>
  <si>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</si>
  <si>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</si>
  <si>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</si>
  <si>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</si>
  <si>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</si>
  <si>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</si>
  <si>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</si>
  <si>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</si>
  <si>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</si>
  <si>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</si>
  <si>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</si>
  <si>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</si>
  <si>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</si>
  <si>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</si>
  <si>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</si>
  <si>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</si>
  <si>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</si>
  <si>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</si>
  <si>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</si>
  <si>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</si>
  <si>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</si>
  <si>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</si>
  <si>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</si>
  <si>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</si>
  <si>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</si>
  <si>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</si>
  <si>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</si>
  <si>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</si>
  <si>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</si>
  <si>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</si>
  <si>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</si>
  <si>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</si>
  <si>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</si>
  <si>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</si>
  <si>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</si>
  <si>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</si>
  <si>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</si>
  <si>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</si>
  <si>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</si>
  <si>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</si>
  <si>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</si>
  <si>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</si>
  <si>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</si>
  <si>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</si>
  <si>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</si>
  <si>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</si>
  <si>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</si>
  <si>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</si>
  <si>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</si>
  <si>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</si>
  <si>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</si>
  <si>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</si>
  <si>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</si>
  <si>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</si>
  <si>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</si>
  <si>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</si>
  <si>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</si>
  <si>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</si>
  <si>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</si>
  <si>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</si>
  <si>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</si>
  <si>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</si>
  <si>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</si>
  <si>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</si>
  <si>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</si>
  <si>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</si>
  <si>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</si>
  <si>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</si>
  <si>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</si>
  <si>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</si>
  <si>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</si>
  <si>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</si>
  <si>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</si>
  <si>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</si>
  <si>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</si>
  <si>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</si>
  <si>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</si>
  <si>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</si>
  <si>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</si>
  <si>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</si>
  <si>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</si>
  <si>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</si>
  <si>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</si>
  <si>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</si>
  <si>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</si>
  <si>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</si>
  <si>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</si>
  <si>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</si>
  <si>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</si>
  <si>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</si>
  <si>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</si>
  <si>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</si>
  <si>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</si>
  <si>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</si>
  <si>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</si>
  <si>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</si>
  <si>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</si>
  <si>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</si>
  <si>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</si>
  <si>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</si>
  <si>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</si>
  <si>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</si>
  <si>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</si>
  <si>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</si>
  <si>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</si>
  <si>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</si>
  <si>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</si>
  <si>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</si>
  <si>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</si>
  <si>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</si>
  <si>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</si>
  <si>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</si>
  <si>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</si>
  <si>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</si>
  <si>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</si>
  <si>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</si>
  <si>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</si>
  <si>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</si>
  <si>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</si>
  <si>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</si>
  <si>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</si>
  <si>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</si>
  <si>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</si>
  <si>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</si>
  <si>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</si>
  <si>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</si>
  <si>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</si>
  <si>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</si>
  <si>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</si>
  <si>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</si>
  <si>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</si>
  <si>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</si>
  <si>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</si>
  <si>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</si>
  <si>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</si>
  <si>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</si>
  <si>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</si>
  <si>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</si>
  <si>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</si>
  <si>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</si>
  <si>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</si>
  <si>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</si>
  <si>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</si>
  <si>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</si>
  <si>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</si>
  <si>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</si>
  <si>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</si>
  <si>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</si>
  <si>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</si>
  <si>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</si>
  <si>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</si>
  <si>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</si>
  <si>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</si>
  <si>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</si>
  <si>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</si>
  <si>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</si>
  <si>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</si>
  <si>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</si>
  <si>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</si>
  <si>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</si>
  <si>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</si>
  <si>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</si>
  <si>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</si>
  <si>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</si>
  <si>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</si>
  <si>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</si>
  <si>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</si>
  <si>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</si>
  <si>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</si>
  <si>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</si>
  <si>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</si>
  <si>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</si>
  <si>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</si>
  <si>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</si>
  <si>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</si>
  <si>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</si>
  <si>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</si>
  <si>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</si>
  <si>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</si>
  <si>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</si>
  <si>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</si>
  <si>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</si>
  <si>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</si>
  <si>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</si>
  <si>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</si>
  <si>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</si>
  <si>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</si>
  <si>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</si>
  <si>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</si>
  <si>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</si>
  <si>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</si>
  <si>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</si>
  <si>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</si>
  <si>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</si>
  <si>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</si>
  <si>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</si>
  <si>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</si>
  <si>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</si>
  <si>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</si>
  <si>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</si>
  <si>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</si>
  <si>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</si>
  <si>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</si>
  <si>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</si>
  <si>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</si>
  <si>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</si>
  <si>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</si>
  <si>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</si>
  <si>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</si>
  <si>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</si>
  <si>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</si>
  <si>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</si>
  <si>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</si>
  <si>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</si>
  <si>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</si>
  <si>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</si>
  <si>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</si>
  <si>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</si>
  <si>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</si>
  <si>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</si>
  <si>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</si>
  <si>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</si>
  <si>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</si>
  <si>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</si>
  <si>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</si>
  <si>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</si>
  <si>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</si>
  <si>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</si>
  <si>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</si>
  <si>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</si>
  <si>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</si>
  <si>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</si>
  <si>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</si>
  <si>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</si>
  <si>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</si>
  <si>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</si>
  <si>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</si>
  <si>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</si>
  <si>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</si>
  <si>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</si>
  <si>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</si>
  <si>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</si>
  <si>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</si>
  <si>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</si>
  <si>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</si>
  <si>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</si>
  <si>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</si>
  <si>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</si>
  <si>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</si>
  <si>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</si>
  <si>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</si>
  <si>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</si>
  <si>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</si>
  <si>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</si>
  <si>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</si>
  <si>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</si>
  <si>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</si>
  <si>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</si>
  <si>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</si>
  <si>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</si>
  <si>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</si>
  <si>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</si>
  <si>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</si>
  <si>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</si>
  <si>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</si>
  <si>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</si>
  <si>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</si>
  <si>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</si>
  <si>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</si>
  <si>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</si>
  <si>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</si>
  <si>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</si>
  <si>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</si>
  <si>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</si>
  <si>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</si>
  <si>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</si>
  <si>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</si>
  <si>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</si>
  <si>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</si>
  <si>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</si>
  <si>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</si>
  <si>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</si>
  <si>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</si>
  <si>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</si>
  <si>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</si>
  <si>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</si>
  <si>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</si>
  <si>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</si>
  <si>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</si>
  <si>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</si>
  <si>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</si>
  <si>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</si>
  <si>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</si>
  <si>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</si>
  <si>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</si>
  <si>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</si>
  <si>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</si>
  <si>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</si>
  <si>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</si>
  <si>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</si>
  <si>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</si>
  <si>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</si>
  <si>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</si>
  <si>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</si>
  <si>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</si>
  <si>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</si>
  <si>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</si>
  <si>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</si>
  <si>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</si>
  <si>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</si>
  <si>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</si>
  <si>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</si>
  <si>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</si>
  <si>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</si>
  <si>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</si>
  <si>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</si>
  <si>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</si>
  <si>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</si>
  <si>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</si>
  <si>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</si>
  <si>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</si>
  <si>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</si>
  <si>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</si>
  <si>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</si>
  <si>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</si>
  <si>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</si>
  <si>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</si>
  <si>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</si>
  <si>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</si>
  <si>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</si>
  <si>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</si>
  <si>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</si>
  <si>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</si>
  <si>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</si>
  <si>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</si>
  <si>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</si>
  <si>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</si>
  <si>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</si>
  <si>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</si>
  <si>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</si>
  <si>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</si>
  <si>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</si>
  <si>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</si>
  <si>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</si>
  <si>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</si>
  <si>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</si>
  <si>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</si>
  <si>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</si>
  <si>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</si>
  <si>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</si>
  <si>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</si>
  <si>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</si>
  <si>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</si>
  <si>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</si>
  <si>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</si>
  <si>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</si>
  <si>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</si>
  <si>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</si>
  <si>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</si>
  <si>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</si>
  <si>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</si>
  <si>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</si>
  <si>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</si>
  <si>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</si>
  <si>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</si>
  <si>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</si>
  <si>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</si>
  <si>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</si>
  <si>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</si>
  <si>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</si>
  <si>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</si>
  <si>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</si>
  <si>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</si>
  <si>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</si>
  <si>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</si>
  <si>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</si>
  <si>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</si>
  <si>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</si>
  <si>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</si>
  <si>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</si>
  <si>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</si>
  <si>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</si>
  <si>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</si>
  <si>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</si>
  <si>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</si>
  <si>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</si>
  <si>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</si>
  <si>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</si>
  <si>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</si>
  <si>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</si>
  <si>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</si>
  <si>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</si>
  <si>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</si>
  <si>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</si>
  <si>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</si>
  <si>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</si>
  <si>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</si>
  <si>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</si>
  <si>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</si>
  <si>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</si>
  <si>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</si>
  <si>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</si>
  <si>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</si>
  <si>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</si>
  <si>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</si>
  <si>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</si>
  <si>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</si>
  <si>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</si>
  <si>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</si>
  <si>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</si>
  <si>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</si>
  <si>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</si>
  <si>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</si>
  <si>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</si>
  <si>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</si>
  <si>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</si>
  <si>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</si>
  <si>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</si>
  <si>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</si>
  <si>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</si>
  <si>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</si>
  <si>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</si>
  <si>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</si>
  <si>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</si>
  <si>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</si>
  <si>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</si>
  <si>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</si>
  <si>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</si>
  <si>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</si>
  <si>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</si>
  <si>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</si>
  <si>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</si>
  <si>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</si>
  <si>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</si>
  <si>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</si>
  <si>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</si>
  <si>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</si>
  <si>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</si>
  <si>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</si>
  <si>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</si>
  <si>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</si>
  <si>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</si>
  <si>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</si>
  <si>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</si>
  <si>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</si>
  <si>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</si>
  <si>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</si>
  <si>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</si>
  <si>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</si>
  <si>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</si>
  <si>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</si>
  <si>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</si>
  <si>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</si>
  <si>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</si>
  <si>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</si>
  <si>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</si>
  <si>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</si>
  <si>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</si>
  <si>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</si>
  <si>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</si>
  <si>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</si>
  <si>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</si>
  <si>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</si>
  <si>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</si>
  <si>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</si>
  <si>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</si>
  <si>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</si>
  <si>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</si>
  <si>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</si>
  <si>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</si>
  <si>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</si>
  <si>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</si>
  <si>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</si>
  <si>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</si>
  <si>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</si>
  <si>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</si>
  <si>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</si>
  <si>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</si>
  <si>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</si>
  <si>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</si>
  <si>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</si>
  <si>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</si>
  <si>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</si>
  <si>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</si>
  <si>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</si>
  <si>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</si>
  <si>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</si>
  <si>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</si>
  <si>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</si>
  <si>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</si>
  <si>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</si>
  <si>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</si>
  <si>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</si>
  <si>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</si>
  <si>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</si>
  <si>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</si>
  <si>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</si>
  <si>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</si>
  <si>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</si>
  <si>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</si>
  <si>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</si>
  <si>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</si>
  <si>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</si>
  <si>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</si>
  <si>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</si>
  <si>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</si>
  <si>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</si>
  <si>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</si>
  <si>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</si>
  <si>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</si>
  <si>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</si>
  <si>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</si>
  <si>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</si>
  <si>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</si>
  <si>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</si>
  <si>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</si>
  <si>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</si>
  <si>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</si>
  <si>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</si>
  <si>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</si>
  <si>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</si>
  <si>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</si>
  <si>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</si>
  <si>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</si>
  <si>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</si>
  <si>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</si>
  <si>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</si>
  <si>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</si>
  <si>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</si>
  <si>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</si>
  <si>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</si>
  <si>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</si>
  <si>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</si>
  <si>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</si>
  <si>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</si>
  <si>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</si>
  <si>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</si>
  <si>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</si>
  <si>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</si>
  <si>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</si>
  <si>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</si>
  <si>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</si>
  <si>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</si>
  <si>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</si>
  <si>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</si>
  <si>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</si>
  <si>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</si>
  <si>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</si>
  <si>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</si>
  <si>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</si>
  <si>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</si>
  <si>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</si>
  <si>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</si>
  <si>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</si>
  <si>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</si>
  <si>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</si>
  <si>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</si>
  <si>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</si>
  <si>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</si>
  <si>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</si>
  <si>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</si>
  <si>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</si>
  <si>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</si>
  <si>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</si>
  <si>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</si>
  <si>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</si>
  <si>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</si>
  <si>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</si>
  <si>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</si>
  <si>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</si>
  <si>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</si>
  <si>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</si>
  <si>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</si>
  <si>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</si>
  <si>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</si>
  <si>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</si>
  <si>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</si>
  <si>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</si>
  <si>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</si>
  <si>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</si>
  <si>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</si>
  <si>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</si>
  <si>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</si>
  <si>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</si>
  <si>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</si>
  <si>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</si>
  <si>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</si>
  <si>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</si>
  <si>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</si>
  <si>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</si>
  <si>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</si>
  <si>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</si>
  <si>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</si>
  <si>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</si>
  <si>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</si>
  <si>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</si>
  <si>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</si>
  <si>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</si>
  <si>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</si>
  <si>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</si>
  <si>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</si>
  <si>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</si>
  <si>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</si>
  <si>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</si>
  <si>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</si>
  <si>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</si>
  <si>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</si>
  <si>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</si>
  <si>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</si>
  <si>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</si>
  <si>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</si>
  <si>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</si>
  <si>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</si>
  <si>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</si>
  <si>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</si>
  <si>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</si>
  <si>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</si>
  <si>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</si>
  <si>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</si>
  <si>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</si>
  <si>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</si>
  <si>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</si>
  <si>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</si>
  <si>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</si>
  <si>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</si>
  <si>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</si>
  <si>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</si>
  <si>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</si>
  <si>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</si>
  <si>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</si>
  <si>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</si>
  <si>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</si>
  <si>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</si>
  <si>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</si>
  <si>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</si>
  <si>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</si>
  <si>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</si>
  <si>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</si>
  <si>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</si>
  <si>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</si>
  <si>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</si>
  <si>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</si>
  <si>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</si>
  <si>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</si>
  <si>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</si>
  <si>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</si>
  <si>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</si>
  <si>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</si>
  <si>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</si>
  <si>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</si>
  <si>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</si>
  <si>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</si>
  <si>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</si>
  <si>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</si>
  <si>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</si>
  <si>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</si>
  <si>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</si>
  <si>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</si>
  <si>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</si>
  <si>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</si>
  <si>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</si>
  <si>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</si>
  <si>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</si>
  <si>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</si>
  <si>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</si>
  <si>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</si>
  <si>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</si>
  <si>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</si>
  <si>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</si>
  <si>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</si>
  <si>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</si>
  <si>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</si>
  <si>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</si>
  <si>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</si>
  <si>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</si>
  <si>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</si>
  <si>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</si>
  <si>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</si>
  <si>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</si>
  <si>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</si>
  <si>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</si>
  <si>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</si>
  <si>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</si>
  <si>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</si>
  <si>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</si>
  <si>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</si>
  <si>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</si>
  <si>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</si>
  <si>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</si>
  <si>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</si>
  <si>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</si>
  <si>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</si>
  <si>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</si>
  <si>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</si>
  <si>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</si>
  <si>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</si>
  <si>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</si>
  <si>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</si>
  <si>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</si>
  <si>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</si>
  <si>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</si>
  <si>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</si>
  <si>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</si>
  <si>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</si>
  <si>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</si>
  <si>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</si>
  <si>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</si>
  <si>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</si>
  <si>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</si>
  <si>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</si>
  <si>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</si>
  <si>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</si>
  <si>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</si>
  <si>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</si>
  <si>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</si>
  <si>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</si>
  <si>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</si>
  <si>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</si>
  <si>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</si>
  <si>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</si>
  <si>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</si>
  <si>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</si>
  <si>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</si>
  <si>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</si>
  <si>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</si>
  <si>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</si>
  <si>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</si>
  <si>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</si>
  <si>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</si>
  <si>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</si>
  <si>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</si>
  <si>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</si>
  <si>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</si>
  <si>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</si>
  <si>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</si>
  <si>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</si>
  <si>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</si>
  <si>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</si>
  <si>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</si>
  <si>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</si>
  <si>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</si>
  <si>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</si>
  <si>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</si>
  <si>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</si>
  <si>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</si>
  <si>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</si>
  <si>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</si>
  <si>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</si>
  <si>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</si>
  <si>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</si>
  <si>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</si>
  <si>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</si>
  <si>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</si>
  <si>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</si>
  <si>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</si>
  <si>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</si>
  <si>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</si>
  <si>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</si>
  <si>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</si>
  <si>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</si>
  <si>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</si>
  <si>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</si>
  <si>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</si>
  <si>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</si>
  <si>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</si>
  <si>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</si>
  <si>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</si>
  <si>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</si>
  <si>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</si>
  <si>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</si>
  <si>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</si>
  <si>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</si>
  <si>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</si>
  <si>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</si>
  <si>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</si>
  <si>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</si>
  <si>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</si>
  <si>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</si>
  <si>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</si>
  <si>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</si>
  <si>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</si>
  <si>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</si>
  <si>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</si>
  <si>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</si>
  <si>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</si>
  <si>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</si>
  <si>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</si>
  <si>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</si>
  <si>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</si>
  <si>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</si>
  <si>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</si>
  <si>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</si>
  <si>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</si>
  <si>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</si>
  <si>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</si>
  <si>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</si>
  <si>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</si>
  <si>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</si>
  <si>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</si>
  <si>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</si>
  <si>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</si>
  <si>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</si>
  <si>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</si>
  <si>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</si>
  <si>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</si>
  <si>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</si>
  <si>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</si>
  <si>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</si>
  <si>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</si>
  <si>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</si>
  <si>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</si>
  <si>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</si>
  <si>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</si>
  <si>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</si>
  <si>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</si>
  <si>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</si>
  <si>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</si>
  <si>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</si>
  <si>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</si>
  <si>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</si>
  <si>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</si>
  <si>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</si>
  <si>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</si>
  <si>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</si>
  <si>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</si>
  <si>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</si>
  <si>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</si>
  <si>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</si>
  <si>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</si>
  <si>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</si>
  <si>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</si>
  <si>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</si>
  <si>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</si>
  <si>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</si>
  <si>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</si>
  <si>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</si>
  <si>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</si>
  <si>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</si>
  <si>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</si>
  <si>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</si>
  <si>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</si>
  <si>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</si>
  <si>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</si>
  <si>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</si>
  <si>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</si>
  <si>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</si>
  <si>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</si>
  <si>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</si>
  <si>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</si>
  <si>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</si>
  <si>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</si>
  <si>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</si>
  <si>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</si>
  <si>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</si>
  <si>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</si>
  <si>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</si>
  <si>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</si>
  <si>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</si>
  <si>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</si>
  <si>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</si>
  <si>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</si>
  <si>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</si>
  <si>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</si>
  <si>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</si>
  <si>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</si>
  <si>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</si>
  <si>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</si>
  <si>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</si>
  <si>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</si>
  <si>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</si>
  <si>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</si>
  <si>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</si>
  <si>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</si>
  <si>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</si>
  <si>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</si>
  <si>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</si>
  <si>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</si>
  <si>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</si>
  <si>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</si>
  <si>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</si>
  <si>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</si>
  <si>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</si>
  <si>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</si>
  <si>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</si>
  <si>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</si>
  <si>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</si>
  <si>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</si>
  <si>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</si>
  <si>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</si>
  <si>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</si>
  <si>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</si>
  <si>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</si>
  <si>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</si>
  <si>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</si>
  <si>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</si>
  <si>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</si>
  <si>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</si>
  <si>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</si>
  <si>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</si>
  <si>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</si>
  <si>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</si>
  <si>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</si>
  <si>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</si>
  <si>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</si>
  <si>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</si>
  <si>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</si>
  <si>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</si>
  <si>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</si>
  <si>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</si>
  <si>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</si>
  <si>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</si>
  <si>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</si>
  <si>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</si>
  <si>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</si>
  <si>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</si>
  <si>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</si>
  <si>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</si>
  <si>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</si>
  <si>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</si>
  <si>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</si>
  <si>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</si>
  <si>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</si>
  <si>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</si>
  <si>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</si>
  <si>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</si>
  <si>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</si>
  <si>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</si>
  <si>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</si>
  <si>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</si>
  <si>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</si>
  <si>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</si>
  <si>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</si>
  <si>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</si>
  <si>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</si>
  <si>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</si>
  <si>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</si>
  <si>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</si>
  <si>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</si>
  <si>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</si>
  <si>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</si>
  <si>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</si>
  <si>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</si>
  <si>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</si>
  <si>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</si>
  <si>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</si>
  <si>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</si>
  <si>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</si>
  <si>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</si>
  <si>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</si>
  <si>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</si>
  <si>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</si>
  <si>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</si>
  <si>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</si>
  <si>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</si>
  <si>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</si>
  <si>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</si>
  <si>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</si>
  <si>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</si>
  <si>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</si>
  <si>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</si>
  <si>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</si>
  <si>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</si>
  <si>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</si>
  <si>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</si>
  <si>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</si>
  <si>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</si>
  <si>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</si>
  <si>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</si>
  <si>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</si>
  <si>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</si>
  <si>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</si>
  <si>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</si>
  <si>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</si>
  <si>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</si>
  <si>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</si>
  <si>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</si>
  <si>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</si>
  <si>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</si>
  <si>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</si>
  <si>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</si>
  <si>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</si>
  <si>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</si>
  <si>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</si>
  <si>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</si>
  <si>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</si>
  <si>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</si>
  <si>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</si>
  <si>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</si>
  <si>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</si>
  <si>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</si>
  <si>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</si>
  <si>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</si>
  <si>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</si>
  <si>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</si>
  <si>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</si>
  <si>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</si>
  <si>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</si>
  <si>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</si>
  <si>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</si>
  <si>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</si>
  <si>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</si>
  <si>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</si>
  <si>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</si>
  <si>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</si>
  <si>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</si>
  <si>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</si>
  <si>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</si>
  <si>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</si>
  <si>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</si>
  <si>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</si>
  <si>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</si>
  <si>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</si>
  <si>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</si>
  <si>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</si>
  <si>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</si>
  <si>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</si>
  <si>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</si>
  <si>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</si>
  <si>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</si>
  <si>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</si>
  <si>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</si>
  <si>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</si>
  <si>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</si>
  <si>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</si>
  <si>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</si>
  <si>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</si>
  <si>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</si>
  <si>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</si>
  <si>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</si>
  <si>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</si>
  <si>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</si>
  <si>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</si>
  <si>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</si>
  <si>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</si>
  <si>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</si>
  <si>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</si>
  <si>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</si>
  <si>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</si>
  <si>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</si>
  <si>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</si>
  <si>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</si>
  <si>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</si>
  <si>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</si>
  <si>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</si>
  <si>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</si>
  <si>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</si>
  <si>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</si>
  <si>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</si>
  <si>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</si>
  <si>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</si>
  <si>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</si>
  <si>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</si>
  <si>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</si>
  <si>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</si>
  <si>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</si>
  <si>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</si>
  <si>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</si>
  <si>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</si>
  <si>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</si>
  <si>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</si>
  <si>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</si>
  <si>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</si>
  <si>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</si>
  <si>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</si>
  <si>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</si>
  <si>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</si>
  <si>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</si>
  <si>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</si>
  <si>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</si>
  <si>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</si>
  <si>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</si>
  <si>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</si>
  <si>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</si>
  <si>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</si>
  <si>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</si>
  <si>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</si>
  <si>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</si>
  <si>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</si>
  <si>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</si>
  <si>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</si>
  <si>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</si>
  <si>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</si>
  <si>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</si>
  <si>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</si>
  <si>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</si>
  <si>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</si>
  <si>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</si>
  <si>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</si>
  <si>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</si>
  <si>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</si>
  <si>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</si>
  <si>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</si>
  <si>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</si>
  <si>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</si>
  <si>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</si>
  <si>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</si>
  <si>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</si>
  <si>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</si>
  <si>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</si>
  <si>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</si>
  <si>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</si>
  <si>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</si>
  <si>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</si>
  <si>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</si>
  <si>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</si>
  <si>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</si>
  <si>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</si>
  <si>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</si>
  <si>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</si>
  <si>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</si>
  <si>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</si>
  <si>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</si>
  <si>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</si>
  <si>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</si>
  <si>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</si>
  <si>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</si>
  <si>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</si>
  <si>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</si>
  <si>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</si>
  <si>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</si>
  <si>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</si>
  <si>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</si>
  <si>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</si>
  <si>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</si>
  <si>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</si>
  <si>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</si>
  <si>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</si>
  <si>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</si>
  <si>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</si>
  <si>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</si>
  <si>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</si>
  <si>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</si>
  <si>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</si>
  <si>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</si>
  <si>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</si>
  <si>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</si>
  <si>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</si>
  <si>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</si>
  <si>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</si>
  <si>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</si>
  <si>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</si>
  <si>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</si>
  <si>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</si>
  <si>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</si>
  <si>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</si>
  <si>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</si>
  <si>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</si>
  <si>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</si>
  <si>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</si>
  <si>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</si>
  <si>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</si>
  <si>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</si>
  <si>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</si>
  <si>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</si>
  <si>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</si>
  <si>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</si>
  <si>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</si>
  <si>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</si>
  <si>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</si>
  <si>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</si>
  <si>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</si>
  <si>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</si>
  <si>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</si>
  <si>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</si>
  <si>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</si>
  <si>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</si>
  <si>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</si>
  <si>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</si>
  <si>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</si>
  <si>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</si>
  <si>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</si>
  <si>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</si>
  <si>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</si>
  <si>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</si>
  <si>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</si>
  <si>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</si>
  <si>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</si>
  <si>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</si>
  <si>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</si>
  <si>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</si>
  <si>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</si>
  <si>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</si>
  <si>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</si>
  <si>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</si>
  <si>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</si>
  <si>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</si>
  <si>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</si>
  <si>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</si>
  <si>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</si>
  <si>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</si>
  <si>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</si>
  <si>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</si>
  <si>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</si>
  <si>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</si>
  <si>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</si>
  <si>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</si>
  <si>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</si>
  <si>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</si>
  <si>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</si>
  <si>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</si>
  <si>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</si>
  <si>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</si>
  <si>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</si>
  <si>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</si>
  <si>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</si>
  <si>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</si>
  <si>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</si>
  <si>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</si>
  <si>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</si>
  <si>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</si>
  <si>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</si>
  <si>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</si>
  <si>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</si>
  <si>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</si>
  <si>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</si>
  <si>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</si>
  <si>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</si>
  <si>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</si>
  <si>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</si>
  <si>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</si>
  <si>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</si>
  <si>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</si>
  <si>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</si>
  <si>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</si>
  <si>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</si>
  <si>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</si>
  <si>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</si>
  <si>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</si>
  <si>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</si>
  <si>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</si>
  <si>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</si>
  <si>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</si>
  <si>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</si>
  <si>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</si>
  <si>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</si>
  <si>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</si>
  <si>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</si>
  <si>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</si>
  <si>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</si>
  <si>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</si>
  <si>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</si>
  <si>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</si>
  <si>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</si>
  <si>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</si>
  <si>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</si>
  <si>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</si>
  <si>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</si>
  <si>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</si>
  <si>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</si>
  <si>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</si>
  <si>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</si>
  <si>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</si>
  <si>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</si>
  <si>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</si>
  <si>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</si>
  <si>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</si>
  <si>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</si>
  <si>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</si>
  <si>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</si>
  <si>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</si>
  <si>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</si>
  <si>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</si>
  <si>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</si>
  <si>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</si>
  <si>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</si>
  <si>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</si>
  <si>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</si>
  <si>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</si>
  <si>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</si>
  <si>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</si>
  <si>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</si>
  <si>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</si>
  <si>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</si>
  <si>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</si>
  <si>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</si>
  <si>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</si>
  <si>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</si>
  <si>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</si>
  <si>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</si>
  <si>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</si>
  <si>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</si>
  <si>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</si>
  <si>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</si>
  <si>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</si>
  <si>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</si>
  <si>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</si>
  <si>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</si>
  <si>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</si>
  <si>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</si>
  <si>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</si>
  <si>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</si>
  <si>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</si>
  <si>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</si>
  <si>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</si>
  <si>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</si>
  <si>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</si>
  <si>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</si>
  <si>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</si>
  <si>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</si>
  <si>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</si>
  <si>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</si>
  <si>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</si>
  <si>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</si>
  <si>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</si>
  <si>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</si>
  <si>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</si>
  <si>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</si>
  <si>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</si>
  <si>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</si>
  <si>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</si>
  <si>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</si>
  <si>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</si>
  <si>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</si>
  <si>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</si>
  <si>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</si>
  <si>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</si>
  <si>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</si>
  <si>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</si>
  <si>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</si>
  <si>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</si>
  <si>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</si>
  <si>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</si>
  <si>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</si>
  <si>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</si>
  <si>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</si>
  <si>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</si>
  <si>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</si>
  <si>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</si>
  <si>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</si>
  <si>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</si>
  <si>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</si>
  <si>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</si>
  <si>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</si>
  <si>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</si>
  <si>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</si>
  <si>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</si>
  <si>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</si>
  <si>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</si>
  <si>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</si>
  <si>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</si>
  <si>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</si>
  <si>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</si>
  <si>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</si>
  <si>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</si>
  <si>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</si>
  <si>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</si>
  <si>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</si>
  <si>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</si>
  <si>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</si>
  <si>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</si>
  <si>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</si>
  <si>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</si>
  <si>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</si>
  <si>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</si>
  <si>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</si>
  <si>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</si>
  <si>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</si>
  <si>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</si>
  <si>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</si>
  <si>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</si>
  <si>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</si>
  <si>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</si>
  <si>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</si>
  <si>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</si>
  <si>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</si>
  <si>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</si>
  <si>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</si>
  <si>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</si>
  <si>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</si>
  <si>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</si>
  <si>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</si>
  <si>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</si>
  <si>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</si>
  <si>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</si>
  <si>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</si>
  <si>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</si>
  <si>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</si>
  <si>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</si>
  <si>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</si>
  <si>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</si>
  <si>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</si>
  <si>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</si>
  <si>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</si>
  <si>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</si>
  <si>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</si>
  <si>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</si>
  <si>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</si>
  <si>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</si>
  <si>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</si>
  <si>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</si>
  <si>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</si>
  <si>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</si>
  <si>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</si>
  <si>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</si>
  <si>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</si>
  <si>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</si>
  <si>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</si>
  <si>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</si>
  <si>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</si>
  <si>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</si>
  <si>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</si>
  <si>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</si>
  <si>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</si>
  <si>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</si>
  <si>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</si>
  <si>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</si>
  <si>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</si>
  <si>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</si>
  <si>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</si>
  <si>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</si>
  <si>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</si>
  <si>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</si>
  <si>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</si>
  <si>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</si>
  <si>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</si>
  <si>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</si>
  <si>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</si>
  <si>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</si>
  <si>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</si>
  <si>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</si>
  <si>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</si>
  <si>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</si>
  <si>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</si>
  <si>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</si>
  <si>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</si>
  <si>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</si>
  <si>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</si>
  <si>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</si>
  <si>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</si>
  <si>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</si>
  <si>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</si>
  <si>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</si>
  <si>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</si>
  <si>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</si>
  <si>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</si>
  <si>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</si>
  <si>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</si>
  <si>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</si>
  <si>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</si>
  <si>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</si>
  <si>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</si>
  <si>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</si>
  <si>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</si>
  <si>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</si>
  <si>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</si>
  <si>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</si>
  <si>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</si>
  <si>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</si>
  <si>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</si>
  <si>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</si>
  <si>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</si>
  <si>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</si>
  <si>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</si>
  <si>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</si>
  <si>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</si>
  <si>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</si>
  <si>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</si>
  <si>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</si>
  <si>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</si>
  <si>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</si>
  <si>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</si>
  <si>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</si>
  <si>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</si>
  <si>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</si>
  <si>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</si>
  <si>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</si>
  <si>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</si>
  <si>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</si>
  <si>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</si>
  <si>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</si>
  <si>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</si>
  <si>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</si>
  <si>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</si>
  <si>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</si>
  <si>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</si>
  <si>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</si>
  <si>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</si>
  <si>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</si>
  <si>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</si>
  <si>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</si>
  <si>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</si>
  <si>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</si>
  <si>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</si>
  <si>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</si>
  <si>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</si>
  <si>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</si>
  <si>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</si>
  <si>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</si>
  <si>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</si>
  <si>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</si>
  <si>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</si>
  <si>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</si>
  <si>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</si>
  <si>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</si>
  <si>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</si>
  <si>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</si>
  <si>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</si>
  <si>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</si>
  <si>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</si>
  <si>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</si>
  <si>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</si>
  <si>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</si>
  <si>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</si>
  <si>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</si>
  <si>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</si>
  <si>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</si>
  <si>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</si>
  <si>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</si>
  <si>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</si>
  <si>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</si>
  <si>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</si>
  <si>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</si>
  <si>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</si>
  <si>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</si>
  <si>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</si>
  <si>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</si>
  <si>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</si>
  <si>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</si>
  <si>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</si>
  <si>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</si>
  <si>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</si>
  <si>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</si>
  <si>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</si>
  <si>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</si>
  <si>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</si>
  <si>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</si>
  <si>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</si>
  <si>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</si>
  <si>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</si>
  <si>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</si>
  <si>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</si>
  <si>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</si>
  <si>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</si>
  <si>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</si>
  <si>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</si>
  <si>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</si>
  <si>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</si>
  <si>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</si>
  <si>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</si>
  <si>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</si>
  <si>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</si>
  <si>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</si>
  <si>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</si>
  <si>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</si>
  <si>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</si>
  <si>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</si>
  <si>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</si>
  <si>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</si>
  <si>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</si>
  <si>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</si>
  <si>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</si>
  <si>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</si>
  <si>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</si>
  <si>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</si>
  <si>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</si>
  <si>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</si>
  <si>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</si>
  <si>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</si>
  <si>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</si>
  <si>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</si>
  <si>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</si>
  <si>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</si>
  <si>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</si>
  <si>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</si>
  <si>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</si>
  <si>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</si>
  <si>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</si>
  <si>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</si>
  <si>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</si>
  <si>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</si>
  <si>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</si>
  <si>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</si>
  <si>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</si>
  <si>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</si>
  <si>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</si>
  <si>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</si>
  <si>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</si>
  <si>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</si>
  <si>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</si>
  <si>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</si>
  <si>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</si>
  <si>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</si>
  <si>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</si>
  <si>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</si>
  <si>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</si>
  <si>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</si>
  <si>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</si>
  <si>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</si>
  <si>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</si>
  <si>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</si>
  <si>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</si>
  <si>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</si>
  <si>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</si>
  <si>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</si>
  <si>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</si>
  <si>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</si>
  <si>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</si>
  <si>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</si>
  <si>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</si>
  <si>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</si>
  <si>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</si>
  <si>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</si>
  <si>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</si>
  <si>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</si>
  <si>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</si>
  <si>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</si>
  <si>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</si>
  <si>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</si>
  <si>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</si>
  <si>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</si>
  <si>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</si>
  <si>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</si>
  <si>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</si>
  <si>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</si>
  <si>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</si>
  <si>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</si>
  <si>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</si>
  <si>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</si>
  <si>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</si>
  <si>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</si>
  <si>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</si>
  <si>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</si>
  <si>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</si>
  <si>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</si>
  <si>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</si>
  <si>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</si>
  <si>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</si>
  <si>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</si>
  <si>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</si>
  <si>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</si>
  <si>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</si>
  <si>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</si>
  <si>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</si>
  <si>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</si>
  <si>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</si>
  <si>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</si>
  <si>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</si>
  <si>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</si>
  <si>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</si>
  <si>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</si>
  <si>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</si>
  <si>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</si>
  <si>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</si>
  <si>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</si>
  <si>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</si>
  <si>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</si>
  <si>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</si>
  <si>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</si>
  <si>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</si>
  <si>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</si>
  <si>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</si>
  <si>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</si>
  <si>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</si>
  <si>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</si>
  <si>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</si>
  <si>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</si>
  <si>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</si>
  <si>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</si>
  <si>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</si>
  <si>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</si>
  <si>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</si>
  <si>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</si>
  <si>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</si>
  <si>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</si>
  <si>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</si>
  <si>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</si>
  <si>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</si>
  <si>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</si>
  <si>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</si>
  <si>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</si>
  <si>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</si>
  <si>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</si>
  <si>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</si>
  <si>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</si>
  <si>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</si>
  <si>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</si>
  <si>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</si>
  <si>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</si>
  <si>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</si>
  <si>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</si>
  <si>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</si>
  <si>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</si>
  <si>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</si>
  <si>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</si>
  <si>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</si>
  <si>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</si>
  <si>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</si>
  <si>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</si>
  <si>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</si>
  <si>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</si>
  <si>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</si>
  <si>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</si>
  <si>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</si>
  <si>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</si>
  <si>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</si>
  <si>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</si>
  <si>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</si>
  <si>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</si>
  <si>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</si>
  <si>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</si>
  <si>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</si>
  <si>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</si>
  <si>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</si>
  <si>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</si>
  <si>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</si>
  <si>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</si>
  <si>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</si>
  <si>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</si>
  <si>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</si>
  <si>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</si>
  <si>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</si>
  <si>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</si>
  <si>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</si>
  <si>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</si>
  <si>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</si>
  <si>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</si>
  <si>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</si>
  <si>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</si>
  <si>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</si>
  <si>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</si>
  <si>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</si>
  <si>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</si>
  <si>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</si>
  <si>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</si>
  <si>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</si>
  <si>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</si>
  <si>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</si>
  <si>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</si>
  <si>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</si>
  <si>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</si>
  <si>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</si>
  <si>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</si>
  <si>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</si>
  <si>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</si>
  <si>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</si>
  <si>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</si>
  <si>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</si>
  <si>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</si>
  <si>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</si>
  <si>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</si>
  <si>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</si>
  <si>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</si>
  <si>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</si>
  <si>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</si>
  <si>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</si>
  <si>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</si>
  <si>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</si>
  <si>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</si>
  <si>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</si>
  <si>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</si>
  <si>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</si>
  <si>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</si>
  <si>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</si>
  <si>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</si>
  <si>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</si>
  <si>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</si>
  <si>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</si>
  <si>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</si>
  <si>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</si>
  <si>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</si>
  <si>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</si>
  <si>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</si>
  <si>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</si>
  <si>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</si>
  <si>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</si>
  <si>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</si>
  <si>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</si>
  <si>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</si>
  <si>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</si>
  <si>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</si>
  <si>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</si>
  <si>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</si>
  <si>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</si>
  <si>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</si>
  <si>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</si>
  <si>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</si>
  <si>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</si>
  <si>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</si>
  <si>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</si>
  <si>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</si>
  <si>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</si>
  <si>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</si>
  <si>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</si>
  <si>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</si>
  <si>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</si>
  <si>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</si>
  <si>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</si>
  <si>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</si>
  <si>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</si>
  <si>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</si>
  <si>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</si>
  <si>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</si>
  <si>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</si>
  <si>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</si>
  <si>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</si>
  <si>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</si>
  <si>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</si>
  <si>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</si>
  <si>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</si>
  <si>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</si>
  <si>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</si>
  <si>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</si>
  <si>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</si>
  <si>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</si>
  <si>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</si>
  <si>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</si>
  <si>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</si>
  <si>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</si>
  <si>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</si>
  <si>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</si>
  <si>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</si>
  <si>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</si>
  <si>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</si>
  <si>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</si>
  <si>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</si>
  <si>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</si>
  <si>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</si>
  <si>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</si>
  <si>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</si>
  <si>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</si>
  <si>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</si>
  <si>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</si>
  <si>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</si>
  <si>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</si>
  <si>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</si>
  <si>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</si>
  <si>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</si>
  <si>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</si>
  <si>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</si>
  <si>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</si>
  <si>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</si>
  <si>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</si>
  <si>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</si>
  <si>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</si>
  <si>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</si>
  <si>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</si>
  <si>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</si>
  <si>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</si>
  <si>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</si>
  <si>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</si>
  <si>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</si>
  <si>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</si>
  <si>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</si>
  <si>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</si>
  <si>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</si>
  <si>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</si>
  <si>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</si>
  <si>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</si>
  <si>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</si>
  <si>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</si>
  <si>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</si>
  <si>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</si>
  <si>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</si>
  <si>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</si>
  <si>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</si>
  <si>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</si>
  <si>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</si>
  <si>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</si>
  <si>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</si>
  <si>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</si>
  <si>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</si>
  <si>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</si>
  <si>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</si>
  <si>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</si>
  <si>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</si>
  <si>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</si>
  <si>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</si>
  <si>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</si>
  <si>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</si>
  <si>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</si>
  <si>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</si>
  <si>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</si>
  <si>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</si>
  <si>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</si>
  <si>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</si>
  <si>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</si>
  <si>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</si>
  <si>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</si>
  <si>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</si>
  <si>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</si>
  <si>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</si>
  <si>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</si>
  <si>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</si>
  <si>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</si>
  <si>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</si>
  <si>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</si>
  <si>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</si>
  <si>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</si>
  <si>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</si>
  <si>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</si>
  <si>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</si>
  <si>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</si>
  <si>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</si>
  <si>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</si>
  <si>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</si>
  <si>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</si>
  <si>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</si>
  <si>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</si>
  <si>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</si>
  <si>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</si>
  <si>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</si>
  <si>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</si>
  <si>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</si>
  <si>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</si>
  <si>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</si>
  <si>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</si>
  <si>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</si>
  <si>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</si>
  <si>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</si>
  <si>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</si>
  <si>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</si>
  <si>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</si>
  <si>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</si>
  <si>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</si>
  <si>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</si>
  <si>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</si>
  <si>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</si>
  <si>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</si>
  <si>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</si>
  <si>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</si>
  <si>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</si>
  <si>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</si>
  <si>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</si>
  <si>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</si>
  <si>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</si>
  <si>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</si>
  <si>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</si>
  <si>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</si>
  <si>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</si>
  <si>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</si>
  <si>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</si>
  <si>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</si>
  <si>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</si>
  <si>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</si>
  <si>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</si>
  <si>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</si>
  <si>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</si>
  <si>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</si>
  <si>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</si>
  <si>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</si>
  <si>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</si>
  <si>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</si>
  <si>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</si>
  <si>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</si>
  <si>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</si>
  <si>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</si>
  <si>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</si>
  <si>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</si>
  <si>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</si>
  <si>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</si>
  <si>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</si>
  <si>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</si>
  <si>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</si>
  <si>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</si>
  <si>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</si>
  <si>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</si>
  <si>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</si>
  <si>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</si>
  <si>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</si>
  <si>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</si>
  <si>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</si>
  <si>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</si>
  <si>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</si>
  <si>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</si>
  <si>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</si>
  <si>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</si>
  <si>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</si>
  <si>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</si>
  <si>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</si>
  <si>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</si>
  <si>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</si>
  <si>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</si>
  <si>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</si>
  <si>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</si>
  <si>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</si>
  <si>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</si>
  <si>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</si>
  <si>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</si>
  <si>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</si>
  <si>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</si>
  <si>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</si>
  <si>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</si>
  <si>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</si>
  <si>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</si>
  <si>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</si>
  <si>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</si>
  <si>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</si>
  <si>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</si>
  <si>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</si>
  <si>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</si>
  <si>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</si>
  <si>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</si>
  <si>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</si>
  <si>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</si>
  <si>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</si>
  <si>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</si>
  <si>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</si>
  <si>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</si>
  <si>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</si>
  <si>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</si>
  <si>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</si>
  <si>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</si>
  <si>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</si>
  <si>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</si>
  <si>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</si>
  <si>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</si>
  <si>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</si>
  <si>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</si>
  <si>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</si>
  <si>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</si>
  <si>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</si>
  <si>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</si>
  <si>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</si>
  <si>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</si>
  <si>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</si>
  <si>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</si>
  <si>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</si>
  <si>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</si>
  <si>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</si>
  <si>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</si>
  <si>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</si>
  <si>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</si>
  <si>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</si>
  <si>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</si>
  <si>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</si>
  <si>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</si>
  <si>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</si>
  <si>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</si>
  <si>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</si>
  <si>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</si>
  <si>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</si>
  <si>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</si>
  <si>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</si>
  <si>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</si>
  <si>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</si>
  <si>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</si>
  <si>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</si>
  <si>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</si>
  <si>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</si>
  <si>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</si>
  <si>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</si>
  <si>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</si>
  <si>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</si>
  <si>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</si>
  <si>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</si>
  <si>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</si>
  <si>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</si>
  <si>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</si>
  <si>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</si>
  <si>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</si>
  <si>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</si>
  <si>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</si>
  <si>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</si>
  <si>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</si>
  <si>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</si>
  <si>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</si>
  <si>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</si>
  <si>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</si>
  <si>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</si>
  <si>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</si>
  <si>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</si>
  <si>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</si>
  <si>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</si>
  <si>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</si>
  <si>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</si>
  <si>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</si>
  <si>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</si>
  <si>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</si>
  <si>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</si>
  <si>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</si>
  <si>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</si>
  <si>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</si>
  <si>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</si>
  <si>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</si>
  <si>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</si>
  <si>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</si>
  <si>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</si>
  <si>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</si>
  <si>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</si>
  <si>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</si>
  <si>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</si>
  <si>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</si>
  <si>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</si>
  <si>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</si>
  <si>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</si>
  <si>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</si>
  <si>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</si>
  <si>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</si>
  <si>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</si>
  <si>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</si>
  <si>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</si>
  <si>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</si>
  <si>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</si>
  <si>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</si>
  <si>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</si>
  <si>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</si>
  <si>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</si>
  <si>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</si>
  <si>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</si>
  <si>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</si>
  <si>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</si>
  <si>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</si>
  <si>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</si>
  <si>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</si>
  <si>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</si>
  <si>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</si>
  <si>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</si>
  <si>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</si>
  <si>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</si>
  <si>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</si>
  <si>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</si>
  <si>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</si>
  <si>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</si>
  <si>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</si>
  <si>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</si>
  <si>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</si>
  <si>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</si>
  <si>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</si>
  <si>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</si>
  <si>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</si>
  <si>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</si>
  <si>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</si>
  <si>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</si>
  <si>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</si>
  <si>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</si>
  <si>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</si>
  <si>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</si>
  <si>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</si>
  <si>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</si>
  <si>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</si>
  <si>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</si>
  <si>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</si>
  <si>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</si>
  <si>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</si>
  <si>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</si>
  <si>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</si>
  <si>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</si>
  <si>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</si>
  <si>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</si>
  <si>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</si>
  <si>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</si>
  <si>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</si>
  <si>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</si>
  <si>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</si>
  <si>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</si>
  <si>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</si>
  <si>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</si>
  <si>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</si>
  <si>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</si>
  <si>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</si>
  <si>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</si>
  <si>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</si>
  <si>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</si>
  <si>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</si>
  <si>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</si>
  <si>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</si>
  <si>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</si>
  <si>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</si>
  <si>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</si>
  <si>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</si>
  <si>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</si>
  <si>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</si>
  <si>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</si>
  <si>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</si>
  <si>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</si>
  <si>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</si>
  <si>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</si>
  <si>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</si>
  <si>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</si>
  <si>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</si>
  <si>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</si>
  <si>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</si>
  <si>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</si>
  <si>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</si>
  <si>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</si>
  <si>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</si>
  <si>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</si>
  <si>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</si>
  <si>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</si>
  <si>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</si>
  <si>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</si>
  <si>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</si>
  <si>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</si>
  <si>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</si>
  <si>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</si>
  <si>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</si>
  <si>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</si>
  <si>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</si>
  <si>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</si>
  <si>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</si>
  <si>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</si>
  <si>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</si>
  <si>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</si>
  <si>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</si>
  <si>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</si>
  <si>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</si>
  <si>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</si>
  <si>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</si>
  <si>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</si>
  <si>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</si>
  <si>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</si>
  <si>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</si>
  <si>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</si>
  <si>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</si>
  <si>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</si>
  <si>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</si>
  <si>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</si>
  <si>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</si>
  <si>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</si>
  <si>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</si>
  <si>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</si>
  <si>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</si>
  <si>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</si>
  <si>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</si>
  <si>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</si>
  <si>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</si>
  <si>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</si>
  <si>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</si>
  <si>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</si>
  <si>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</si>
  <si>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</si>
  <si>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</si>
  <si>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</si>
  <si>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</si>
  <si>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</si>
  <si>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</si>
  <si>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</si>
  <si>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</si>
  <si>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</si>
  <si>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</si>
  <si>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</si>
  <si>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</si>
  <si>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</si>
  <si>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</si>
  <si>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</si>
  <si>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</si>
  <si>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</si>
  <si>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</si>
  <si>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</si>
  <si>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</si>
  <si>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</si>
  <si>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</si>
  <si>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</si>
  <si>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</si>
  <si>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</si>
  <si>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</si>
  <si>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</si>
  <si>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</si>
  <si>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</si>
  <si>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</si>
  <si>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</si>
  <si>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</si>
  <si>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</si>
  <si>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</si>
  <si>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</si>
  <si>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</si>
  <si>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</si>
  <si>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</si>
  <si>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</si>
  <si>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</si>
  <si>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</si>
  <si>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</si>
  <si>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</si>
  <si>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</si>
  <si>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</si>
  <si>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</si>
  <si>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</si>
  <si>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</si>
  <si>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</si>
  <si>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</si>
  <si>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</si>
  <si>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</si>
  <si>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</si>
  <si>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</si>
  <si>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</si>
  <si>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</si>
  <si>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</si>
  <si>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</si>
  <si>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</si>
  <si>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</si>
  <si>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</si>
  <si>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</si>
  <si>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</si>
  <si>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</si>
  <si>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</si>
  <si>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</si>
  <si>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</si>
  <si>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</si>
  <si>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</si>
  <si>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</si>
  <si>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</si>
  <si>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</si>
  <si>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</si>
  <si>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</si>
  <si>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</si>
  <si>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</si>
  <si>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</si>
  <si>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</si>
  <si>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</si>
  <si>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</si>
  <si>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</si>
  <si>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</si>
  <si>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</si>
  <si>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</si>
  <si>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</si>
  <si>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</si>
  <si>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</si>
  <si>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</si>
  <si>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</si>
  <si>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</si>
  <si>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</si>
  <si>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</si>
  <si>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</si>
  <si>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</si>
  <si>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</si>
  <si>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</si>
  <si>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</si>
  <si>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</si>
  <si>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</si>
  <si>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</si>
  <si>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</si>
  <si>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</si>
  <si>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</si>
  <si>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</si>
  <si>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</si>
  <si>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</si>
  <si>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</si>
  <si>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</si>
  <si>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</si>
  <si>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</si>
  <si>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</si>
  <si>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</si>
  <si>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</si>
  <si>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</si>
  <si>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</si>
  <si>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</si>
  <si>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</si>
  <si>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</si>
  <si>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</si>
  <si>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</si>
  <si>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</si>
  <si>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</si>
  <si>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</si>
  <si>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</si>
  <si>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</si>
  <si>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</si>
  <si>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</si>
  <si>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</si>
  <si>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</si>
  <si>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</si>
  <si>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</si>
  <si>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</si>
  <si>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</si>
  <si>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</si>
  <si>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</si>
  <si>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</si>
  <si>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</si>
  <si>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</si>
  <si>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</si>
  <si>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</si>
  <si>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</si>
  <si>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</si>
  <si>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</si>
  <si>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</si>
  <si>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</si>
  <si>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</si>
  <si>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</si>
  <si>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</si>
  <si>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</si>
  <si>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</si>
  <si>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</si>
  <si>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</si>
  <si>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</si>
  <si>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</si>
  <si>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</si>
  <si>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</si>
  <si>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</si>
  <si>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</si>
  <si>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</si>
  <si>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</si>
  <si>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</si>
  <si>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</si>
  <si>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</si>
  <si>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</si>
  <si>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</si>
  <si>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</si>
  <si>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</si>
  <si>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</si>
  <si>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</si>
  <si>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</si>
  <si>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</si>
  <si>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</si>
  <si>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</si>
  <si>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</si>
  <si>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</si>
  <si>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</si>
  <si>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</si>
  <si>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</si>
  <si>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</si>
  <si>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</si>
  <si>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</si>
  <si>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</si>
  <si>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</si>
  <si>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</si>
  <si>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</si>
  <si>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</si>
  <si>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</si>
  <si>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</si>
  <si>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</si>
  <si>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</si>
  <si>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</si>
  <si>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</si>
  <si>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</si>
  <si>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</si>
  <si>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</si>
  <si>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</si>
  <si>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</si>
  <si>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</si>
  <si>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</si>
  <si>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</si>
  <si>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</si>
  <si>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</si>
  <si>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</si>
  <si>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</si>
  <si>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</si>
  <si>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</si>
  <si>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</si>
  <si>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</si>
  <si>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</si>
  <si>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</si>
  <si>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</si>
  <si>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</si>
  <si>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</si>
  <si>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</si>
  <si>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</si>
  <si>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</si>
  <si>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</si>
  <si>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</si>
  <si>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</si>
  <si>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</si>
  <si>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</si>
  <si>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</si>
  <si>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</si>
  <si>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</si>
  <si>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</si>
  <si>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</si>
  <si>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</si>
  <si>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</si>
  <si>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</si>
  <si>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</si>
  <si>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</si>
  <si>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</si>
  <si>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</si>
  <si>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</si>
  <si>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</si>
  <si>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</si>
  <si>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</si>
  <si>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</si>
  <si>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</si>
  <si>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</si>
  <si>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</si>
  <si>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</si>
  <si>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</si>
  <si>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</si>
  <si>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</si>
  <si>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</si>
  <si>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</si>
  <si>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</si>
  <si>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</si>
  <si>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</si>
  <si>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</si>
  <si>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</si>
  <si>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</si>
  <si>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</si>
  <si>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</si>
  <si>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</si>
  <si>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</si>
  <si>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</si>
  <si>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</si>
  <si>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</si>
  <si>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</si>
  <si>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</si>
  <si>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</si>
  <si>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</si>
  <si>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</si>
  <si>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</si>
  <si>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</si>
  <si>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</si>
  <si>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</si>
  <si>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Pulse Electronics</t>
    <phoneticPr fontId="84" type="noConversion"/>
  </si>
  <si>
    <t xml:space="preserve"> 86-816-7077888-2222</t>
    <phoneticPr fontId="119" type="noConversion"/>
  </si>
  <si>
    <t>Hill JS</t>
  </si>
  <si>
    <t>Quality&amp;Compliance Director</t>
  </si>
  <si>
    <t>JS.Hill@yageo.com</t>
  </si>
  <si>
    <t xml:space="preserve"> 86-816-7077888</t>
  </si>
  <si>
    <t>Comprehensive Bonded Zone, High-Tech Industrial Development Zone, Mianyang City, Sichuan Province, PRC.</t>
    <phoneticPr fontId="84" type="noConversion"/>
  </si>
  <si>
    <t>Mandy Li</t>
    <phoneticPr fontId="84" type="noConversion"/>
  </si>
  <si>
    <t xml:space="preserve">Mandy.Li@yageo.com </t>
    <phoneticPr fontId="84" type="noConversion"/>
  </si>
  <si>
    <t>Document review</t>
    <phoneticPr fontId="84" type="noConversion"/>
  </si>
  <si>
    <t>http://www.pulseelectronics.com/download/3885/conflict_minerals_policy_statement/pdf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</si>
</sst>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_-* #,##0_-;\-* #,##0_-;_-* &quot;-&quot;_-;_-@_-"/>
    <numFmt numFmtId="177" formatCode="_-* #,##0.00_-;\-* #,##0.00_-;_-* &quot;-&quot;??_-;_-@_-"/>
    <numFmt numFmtId="178" formatCode="[$-409]mmmm\ d\,\ yyyy;@"/>
    <numFmt numFmtId="179" formatCode="[$-409]d\-mmm\-yyyy;@"/>
    <numFmt numFmtId="180" formatCode="_-&quot;$&quot;* #,##0_-;\-&quot;$&quot;* #,##0_-;_-&quot;$&quot;* &quot;-&quot;_-;_-@_-"/>
    <numFmt numFmtId="181" formatCode="_-&quot;$&quot;* #,##0.00_-;\-&quot;$&quot;* #,##0.00_-;_-&quot;$&quot;* &quot;-&quot;??_-;_-@_-"/>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1">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
      <sz val="9"/>
      <name val="宋体"/>
      <family val="3"/>
      <charset val="134"/>
    </font>
    <font>
      <sz val="9"/>
      <color indexed="81"/>
      <name val="Tahom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76" fontId="13" fillId="0" borderId="0" applyFont="0" applyFill="0" applyBorder="0" applyAlignment="0" applyProtection="0"/>
    <xf numFmtId="18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2" fontId="13" fillId="0" borderId="0" applyFont="0" applyFill="0" applyBorder="0" applyAlignment="0" applyProtection="0"/>
    <xf numFmtId="180"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8" fontId="4" fillId="0" borderId="0"/>
    <xf numFmtId="0" fontId="82" fillId="0" borderId="0"/>
    <xf numFmtId="0" fontId="82" fillId="0" borderId="0"/>
    <xf numFmtId="17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8" fontId="4" fillId="0" borderId="0"/>
    <xf numFmtId="0" fontId="10" fillId="0" borderId="0"/>
    <xf numFmtId="178" fontId="82" fillId="0" borderId="0"/>
    <xf numFmtId="0" fontId="5" fillId="0" borderId="0"/>
    <xf numFmtId="0" fontId="5" fillId="0" borderId="0"/>
    <xf numFmtId="178" fontId="10" fillId="0" borderId="0"/>
    <xf numFmtId="0" fontId="5" fillId="0" borderId="0"/>
    <xf numFmtId="0" fontId="10" fillId="0" borderId="0"/>
    <xf numFmtId="0" fontId="5" fillId="0" borderId="0"/>
    <xf numFmtId="0" fontId="66" fillId="0" borderId="0">
      <alignment vertical="center"/>
    </xf>
    <xf numFmtId="17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8" fontId="4" fillId="0" borderId="0"/>
    <xf numFmtId="17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8" fontId="13" fillId="0" borderId="0"/>
    <xf numFmtId="0" fontId="82" fillId="0" borderId="0"/>
    <xf numFmtId="0" fontId="82" fillId="0" borderId="0"/>
    <xf numFmtId="0" fontId="82" fillId="0" borderId="0"/>
    <xf numFmtId="17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8" fontId="0" fillId="45" borderId="13" xfId="0" applyNumberFormat="1" applyFill="1" applyBorder="1" applyAlignment="1">
      <alignment vertical="top" wrapText="1"/>
    </xf>
    <xf numFmtId="178" fontId="0" fillId="45" borderId="0" xfId="0" applyNumberFormat="1" applyFill="1"/>
    <xf numFmtId="178" fontId="12" fillId="45" borderId="0" xfId="0" applyNumberFormat="1" applyFont="1" applyFill="1"/>
    <xf numFmtId="17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8" fontId="7" fillId="45" borderId="0" xfId="0" applyNumberFormat="1" applyFont="1" applyFill="1" applyAlignment="1">
      <alignment horizontal="center" vertical="center" wrapText="1"/>
    </xf>
    <xf numFmtId="0" fontId="0" fillId="45" borderId="0" xfId="0" applyFill="1" applyAlignment="1">
      <alignment horizontal="center" vertical="center"/>
    </xf>
    <xf numFmtId="17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9" fontId="17" fillId="45" borderId="31" xfId="0" applyNumberFormat="1" applyFont="1" applyFill="1" applyBorder="1" applyAlignment="1" applyProtection="1">
      <alignment horizontal="center" wrapText="1"/>
      <protection locked="0"/>
    </xf>
    <xf numFmtId="17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표준 2" xfId="592" xr:uid="{00000000-0005-0000-0000-0000C4020000}"/>
    <cellStyle name="一般 7" xfId="593" xr:uid="{00000000-0005-0000-0000-0000C5020000}"/>
    <cellStyle name="好" xfId="676" builtinId="26" customBuiltin="1"/>
    <cellStyle name="差" xfId="677" builtinId="27" customBuiltin="1"/>
    <cellStyle name="常规" xfId="0" builtinId="0"/>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检查单元格" xfId="683" builtinId="23" customBuiltin="1"/>
    <cellStyle name="標準 2" xfId="594" xr:uid="{00000000-0005-0000-0000-0000C6020000}"/>
    <cellStyle name="標準 2 2" xfId="595" xr:uid="{00000000-0005-0000-0000-0000C7020000}"/>
    <cellStyle name="標準 2 3" xfId="596" xr:uid="{00000000-0005-0000-0000-0000C8020000}"/>
    <cellStyle name="汇总" xfId="686" builtinId="25" customBuiltin="1"/>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解释性文本" xfId="685" builtinId="53" customBuiltin="1"/>
    <cellStyle name="警告文本" xfId="684" builtinId="11" customBuiltin="1"/>
    <cellStyle name="计算" xfId="681" builtinId="22" customBuiltin="1"/>
    <cellStyle name="超链接" xfId="829" builtinId="8"/>
    <cellStyle name="输入" xfId="679" builtinId="20" customBuiltin="1"/>
    <cellStyle name="输出" xfId="680" builtinId="21" customBuiltin="1"/>
    <cellStyle name="适中" xfId="678" builtinId="28" customBuiltin="1"/>
    <cellStyle name="链接单元格" xfId="682" builtinId="24" customBuiltin="1"/>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ulseelectronics.com/download/3885/conflict_minerals_policy_statement/pdf" TargetMode="External"/><Relationship Id="rId7" Type="http://schemas.openxmlformats.org/officeDocument/2006/relationships/comments" Target="../comments1.xml"/><Relationship Id="rId2" Type="http://schemas.openxmlformats.org/officeDocument/2006/relationships/hyperlink" Target="mailto:JS.Hill@yageo.com" TargetMode="External"/><Relationship Id="rId1" Type="http://schemas.openxmlformats.org/officeDocument/2006/relationships/hyperlink" Target="mailto:Mandy.Li@yageo.com"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DE4968A-EA72-44A5-A937-94936547EF02}"/>
    </customSheetView>
    <customSheetView guid="{4BDF1A28-30D5-449D-B20E-D6C97EF9FAE1}" showAutoFilter="1">
      <selection activeCell="C1" sqref="C1:D65536"/>
      <pageMargins left="0" right="0" top="0" bottom="0" header="0" footer="0"/>
      <pageSetup orientation="portrait"/>
      <autoFilter ref="B1:C1" xr:uid="{541662BE-C752-46A1-B85C-5CB7EF76043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6"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14" zoomScale="80" zoomScaleNormal="80" workbookViewId="0">
      <selection activeCell="Z55" sqref="Z5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19208</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19209</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19210</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19203</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19204</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19205</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5" t="s">
        <v>19206</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19207</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45437</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v>1</v>
      </c>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t="s">
        <v>19211</v>
      </c>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t="s">
        <v>19211</v>
      </c>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E3A010A-E523-48D5-883D-F85A8865D766}"/>
    <hyperlink ref="D20" r:id="rId2" xr:uid="{90A69402-69D6-4D10-96DD-46BE6AE03F25}"/>
    <hyperlink ref="G71" r:id="rId3" xr:uid="{081825CA-28C9-4471-8692-10AFFFA2717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abSelected="1" topLeftCell="A2" zoomScaleNormal="100" workbookViewId="0">
      <pane ySplit="3" topLeftCell="A51" activePane="bottomLeft" state="frozen"/>
      <selection activeCell="B24" sqref="B24:J24"/>
      <selection pane="bottomLeft" activeCell="A57" sqref="A5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90"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12535</v>
      </c>
      <c r="B5" s="150" t="str">
        <f ca="1">IF(LEN(A5)=0,"",INDEX('Smelter Look-up'!$A:$A,MATCH($A5,'Smelter Look-up'!$E:$E,0)))</f>
        <v>Cobalt</v>
      </c>
      <c r="C5" s="153" t="str">
        <f ca="1">IF(LEN(A5)=0,"",INDEX('Smelter Look-up'!$C:$C,MATCH($A5,'Smelter Look-up'!$E:$E,0)))</f>
        <v>Jiangxi Miracle Golden Tiger Cobalt Co. Ltd.</v>
      </c>
      <c r="D5" s="150"/>
      <c r="E5" s="150" t="str">
        <f ca="1">IF(ISERROR($V5),"",OFFSET('Smelter Look-up'!$D$4,$V5-4,0)&amp;"")</f>
        <v>CHINA</v>
      </c>
      <c r="F5" s="150" t="str">
        <f ca="1">IF(ISERROR($V5),"",OFFSET('Smelter Look-up'!$E$4,$V5-4,0))</f>
        <v>CID004003</v>
      </c>
      <c r="G5" s="150" t="str">
        <f ca="1">IF(C5=$X$4,"Enter smelter details",IF(ISERROR($V5),"",OFFSET('Smelter Look-up'!$F$4,$V5-4,0)))</f>
        <v>RMI</v>
      </c>
      <c r="H5" s="208">
        <f ca="1">IF(ISERROR($V5),"",OFFSET('Smelter Look-up'!$G$4,$V5-4,0))</f>
        <v>0</v>
      </c>
      <c r="I5" s="209" t="str">
        <f ca="1">IF(ISERROR($V5),"",OFFSET('Smelter Look-up'!$H$4,$V5-4,0))</f>
        <v>Ganzhou City</v>
      </c>
      <c r="J5" s="209" t="str">
        <f ca="1">IF(ISERROR($V5),"",OFFSET('Smelter Look-up'!$I$4,$V5-4,0))</f>
        <v>Jiangxi Sheng</v>
      </c>
      <c r="K5" s="151"/>
      <c r="L5" s="151"/>
      <c r="M5" s="151"/>
      <c r="N5" s="151"/>
      <c r="O5" s="151"/>
      <c r="P5" s="211"/>
      <c r="Q5" s="152"/>
      <c r="R5" s="150" t="str">
        <f ca="1">IF(ISERROR($V5),"",OFFSET('Smelter Look-up'!$C$4,$V5-4,0)&amp;"")</f>
        <v>Jiangxi Miracle Golden Tiger Cobalt Co. Ltd.</v>
      </c>
      <c r="S5" s="156" t="str">
        <f t="shared" ref="S5:S61" ca="1" si="0">IF(B5="","",IF(ISERROR(MATCH($E5,CL,0)),"Unknown",INDIRECT("'C'!$A$"&amp;MATCH($E5,CL,0)+1)))</f>
        <v>CN</v>
      </c>
      <c r="T5" s="156" t="str">
        <f ca="1">IF(B5="","",IF(ISERROR(MATCH($J5,SorP!$B$1:$B$6226,0)),"",INDIRECT("'SorP'!$A$"&amp;MATCH($S5&amp;$J5,SorP!C:C,0))))</f>
        <v>CN-JX</v>
      </c>
      <c r="U5" s="169"/>
      <c r="V5" s="170">
        <f ca="1">IF(C5="",NA(),MATCH($B5&amp;$C5,'Smelter Look-up'!$J:$J,0))</f>
        <v>59</v>
      </c>
      <c r="X5" s="171">
        <f t="shared" ref="X5:X60" ca="1" si="1">IF(AND(C5="Smelter not listed",OR(LEN(D5)=0,LEN(E5)=0)),1,0)</f>
        <v>0</v>
      </c>
      <c r="AB5" s="171" t="str">
        <f t="shared" ref="AB5:AB60" ca="1" si="2">B5&amp;C5</f>
        <v>CobaltJiangxi Miracle Golden Tiger Cobalt Co. Ltd.</v>
      </c>
    </row>
    <row r="6" spans="1:34" s="171" customFormat="1" ht="20.25">
      <c r="A6" s="200" t="s">
        <v>12706</v>
      </c>
      <c r="B6" s="150" t="str">
        <f ca="1">IF(LEN(A6)=0,"",INDEX('Smelter Look-up'!$A:$A,MATCH($A6,'Smelter Look-up'!$E:$E,0)))</f>
        <v>Cobalt</v>
      </c>
      <c r="C6" s="153" t="str">
        <f ca="1">IF(LEN(A6)=0,"",INDEX('Smelter Look-up'!$C:$C,MATCH($A6,'Smelter Look-up'!$E:$E,0)))</f>
        <v>Eti Bakir A.S</v>
      </c>
      <c r="D6" s="150"/>
      <c r="E6" s="150" t="str">
        <f ca="1">IF(ISERROR($V6),"",OFFSET('Smelter Look-up'!$D$4,$V6-4,0)&amp;"")</f>
        <v>TURKEY</v>
      </c>
      <c r="F6" s="150" t="str">
        <f ca="1">IF(ISERROR($V6),"",OFFSET('Smelter Look-up'!$E$4,$V6-4,0))</f>
        <v>CID004057</v>
      </c>
      <c r="G6" s="150" t="str">
        <f ca="1">IF(C6=$X$4,"Enter smelter details",IF(ISERROR($V6),"",OFFSET('Smelter Look-up'!$F$4,$V6-4,0)))</f>
        <v>RMI</v>
      </c>
      <c r="H6" s="208">
        <f ca="1">IF(ISERROR($V6),"",OFFSET('Smelter Look-up'!$G$4,$V6-4,0))</f>
        <v>0</v>
      </c>
      <c r="I6" s="209" t="str">
        <f ca="1">IF(ISERROR($V6),"",OFFSET('Smelter Look-up'!$H$4,$V6-4,0))</f>
        <v>Mardin</v>
      </c>
      <c r="J6" s="209" t="str">
        <f ca="1">IF(ISERROR($V6),"",OFFSET('Smelter Look-up'!$I$4,$V6-4,0))</f>
        <v>Mardin</v>
      </c>
      <c r="K6" s="151"/>
      <c r="L6" s="151"/>
      <c r="M6" s="151"/>
      <c r="N6" s="151"/>
      <c r="O6" s="151"/>
      <c r="P6" s="211"/>
      <c r="Q6" s="152"/>
      <c r="R6" s="150" t="str">
        <f ca="1">IF(ISERROR($V6),"",OFFSET('Smelter Look-up'!$C$4,$V6-4,0)&amp;"")</f>
        <v>Eti Bakir A.S</v>
      </c>
      <c r="S6" s="156" t="str">
        <f t="shared" ca="1" si="0"/>
        <v>TR</v>
      </c>
      <c r="T6" s="156" t="str">
        <f ca="1">IF(B6="","",IF(ISERROR(MATCH($J6,SorP!$B$1:$B$6226,0)),"",INDIRECT("'SorP'!$A$"&amp;MATCH($S6&amp;$J6,SorP!C:C,0))))</f>
        <v>TR-47</v>
      </c>
      <c r="U6" s="169"/>
      <c r="V6" s="170">
        <f ca="1">IF(C6="",NA(),MATCH($B6&amp;$C6,'Smelter Look-up'!$J:$J,0))</f>
        <v>18</v>
      </c>
      <c r="X6" s="171">
        <f t="shared" ca="1" si="1"/>
        <v>0</v>
      </c>
      <c r="AB6" s="171" t="str">
        <f t="shared" ca="1" si="2"/>
        <v>CobaltEti Bakir A.S</v>
      </c>
    </row>
    <row r="7" spans="1:34" s="171" customFormat="1" ht="20.25">
      <c r="A7" s="200" t="s">
        <v>12528</v>
      </c>
      <c r="B7" s="150" t="str">
        <f ca="1">IF(LEN(A7)=0,"",INDEX('Smelter Look-up'!$A:$A,MATCH($A7,'Smelter Look-up'!$E:$E,0)))</f>
        <v>Cobalt</v>
      </c>
      <c r="C7" s="153" t="str">
        <f ca="1">IF(LEN(A7)=0,"",INDEX('Smelter Look-up'!$C:$C,MATCH($A7,'Smelter Look-up'!$E:$E,0)))</f>
        <v>Anhui Hanrui New Material Co., Ltd.</v>
      </c>
      <c r="D7" s="150"/>
      <c r="E7" s="150" t="str">
        <f ca="1">IF(ISERROR($V7),"",OFFSET('Smelter Look-up'!$D$4,$V7-4,0)&amp;"")</f>
        <v>CHINA</v>
      </c>
      <c r="F7" s="150" t="str">
        <f ca="1">IF(ISERROR($V7),"",OFFSET('Smelter Look-up'!$E$4,$V7-4,0))</f>
        <v>CID003927</v>
      </c>
      <c r="G7" s="150" t="str">
        <f ca="1">IF(C7=$X$4,"Enter smelter details",IF(ISERROR($V7),"",OFFSET('Smelter Look-up'!$F$4,$V7-4,0)))</f>
        <v>RMI</v>
      </c>
      <c r="H7" s="208">
        <f ca="1">IF(ISERROR($V7),"",OFFSET('Smelter Look-up'!$G$4,$V7-4,0))</f>
        <v>0</v>
      </c>
      <c r="I7" s="209" t="str">
        <f ca="1">IF(ISERROR($V7),"",OFFSET('Smelter Look-up'!$H$4,$V7-4,0))</f>
        <v>Chuzhou</v>
      </c>
      <c r="J7" s="209" t="str">
        <f ca="1">IF(ISERROR($V7),"",OFFSET('Smelter Look-up'!$I$4,$V7-4,0))</f>
        <v>Anhui Sheng</v>
      </c>
      <c r="K7" s="151"/>
      <c r="L7" s="151"/>
      <c r="M7" s="151"/>
      <c r="N7" s="151"/>
      <c r="O7" s="151"/>
      <c r="P7" s="211"/>
      <c r="Q7" s="152"/>
      <c r="R7" s="150" t="str">
        <f ca="1">IF(ISERROR($V7),"",OFFSET('Smelter Look-up'!$C$4,$V7-4,0)&amp;"")</f>
        <v>Anhui Hanrui New Material Co., Ltd.</v>
      </c>
      <c r="S7" s="156" t="str">
        <f t="shared" ca="1" si="0"/>
        <v>CN</v>
      </c>
      <c r="T7" s="156" t="str">
        <f ca="1">IF(B7="","",IF(ISERROR(MATCH($J7,SorP!$B$1:$B$6226,0)),"",INDIRECT("'SorP'!$A$"&amp;MATCH($S7&amp;$J7,SorP!C:C,0))))</f>
        <v>CN-AH</v>
      </c>
      <c r="U7" s="169"/>
      <c r="V7" s="170">
        <f ca="1">IF(C7="",NA(),MATCH($B7&amp;$C7,'Smelter Look-up'!$J:$J,0))</f>
        <v>5</v>
      </c>
      <c r="X7" s="171">
        <f t="shared" ca="1" si="1"/>
        <v>0</v>
      </c>
      <c r="AB7" s="171" t="str">
        <f t="shared" ca="1" si="2"/>
        <v>CobaltAnhui Hanrui New Material Co., Ltd.</v>
      </c>
    </row>
    <row r="8" spans="1:34" s="171" customFormat="1" ht="25.5">
      <c r="A8" s="200" t="s">
        <v>67</v>
      </c>
      <c r="B8" s="150" t="str">
        <f ca="1">IF(LEN(A8)=0,"",INDEX('Smelter Look-up'!$A:$A,MATCH($A8,'Smelter Look-up'!$E:$E,0)))</f>
        <v>Cobalt</v>
      </c>
      <c r="C8" s="153" t="str">
        <f ca="1">IF(LEN(A8)=0,"",INDEX('Smelter Look-up'!$C:$C,MATCH($A8,'Smelter Look-up'!$E:$E,0)))</f>
        <v>Chemaf Etoile</v>
      </c>
      <c r="D8" s="150"/>
      <c r="E8" s="150" t="str">
        <f ca="1">IF(ISERROR($V8),"",OFFSET('Smelter Look-up'!$D$4,$V8-4,0)&amp;"")</f>
        <v>CONGO, DEMOCRATIC REPUBLIC OF THE</v>
      </c>
      <c r="F8" s="150" t="str">
        <f ca="1">IF(ISERROR($V8),"",OFFSET('Smelter Look-up'!$E$4,$V8-4,0))</f>
        <v>CID003264</v>
      </c>
      <c r="G8" s="150" t="str">
        <f ca="1">IF(C8=$X$4,"Enter smelter details",IF(ISERROR($V8),"",OFFSET('Smelter Look-up'!$F$4,$V8-4,0)))</f>
        <v>RMI</v>
      </c>
      <c r="H8" s="208">
        <f ca="1">IF(ISERROR($V8),"",OFFSET('Smelter Look-up'!$G$4,$V8-4,0))</f>
        <v>0</v>
      </c>
      <c r="I8" s="209" t="str">
        <f ca="1">IF(ISERROR($V8),"",OFFSET('Smelter Look-up'!$H$4,$V8-4,0))</f>
        <v>Lubumbashi</v>
      </c>
      <c r="J8" s="209" t="str">
        <f ca="1">IF(ISERROR($V8),"",OFFSET('Smelter Look-up'!$I$4,$V8-4,0))</f>
        <v>Haut-Katanga</v>
      </c>
      <c r="K8" s="151"/>
      <c r="L8" s="151"/>
      <c r="M8" s="151"/>
      <c r="N8" s="151"/>
      <c r="O8" s="151"/>
      <c r="P8" s="211"/>
      <c r="Q8" s="152"/>
      <c r="R8" s="150" t="str">
        <f ca="1">IF(ISERROR($V8),"",OFFSET('Smelter Look-up'!$C$4,$V8-4,0)&amp;"")</f>
        <v>Chemaf Etoile</v>
      </c>
      <c r="S8" s="156" t="str">
        <f t="shared" ca="1" si="0"/>
        <v>CD</v>
      </c>
      <c r="T8" s="156" t="str">
        <f ca="1">IF(B8="","",IF(ISERROR(MATCH($J8,SorP!$B$1:$B$6226,0)),"",INDIRECT("'SorP'!$A$"&amp;MATCH($S8&amp;$J8,SorP!C:C,0))))</f>
        <v>CD-HK</v>
      </c>
      <c r="U8" s="169"/>
      <c r="V8" s="170">
        <f ca="1">IF(C8="",NA(),MATCH($B8&amp;$C8,'Smelter Look-up'!$J:$J,0))</f>
        <v>8</v>
      </c>
      <c r="X8" s="171">
        <f t="shared" ca="1" si="1"/>
        <v>0</v>
      </c>
      <c r="AB8" s="171" t="str">
        <f t="shared" ca="1" si="2"/>
        <v>CobaltChemaf Etoile</v>
      </c>
    </row>
    <row r="9" spans="1:34" s="171" customFormat="1" ht="25.5">
      <c r="A9" s="201" t="s">
        <v>72</v>
      </c>
      <c r="B9" s="150" t="str">
        <f ca="1">IF(LEN(A9)=0,"",INDEX('Smelter Look-up'!$A:$A,MATCH($A9,'Smelter Look-up'!$E:$E,0)))</f>
        <v>Cobalt</v>
      </c>
      <c r="C9" s="153" t="str">
        <f ca="1">IF(LEN(A9)=0,"",INDEX('Smelter Look-up'!$C:$C,MATCH($A9,'Smelter Look-up'!$E:$E,0)))</f>
        <v>Chizhou CN New Materials and Technology Co., Ltd.</v>
      </c>
      <c r="D9" s="150"/>
      <c r="E9" s="150" t="str">
        <f ca="1">IF(ISERROR($V9),"",OFFSET('Smelter Look-up'!$D$4,$V9-4,0)&amp;"")</f>
        <v>CHINA</v>
      </c>
      <c r="F9" s="150" t="str">
        <f ca="1">IF(ISERROR($V9),"",OFFSET('Smelter Look-up'!$E$4,$V9-4,0))</f>
        <v>CID003481</v>
      </c>
      <c r="G9" s="150" t="str">
        <f ca="1">IF(C9=$X$4,"Enter smelter details",IF(ISERROR($V9),"",OFFSET('Smelter Look-up'!$F$4,$V9-4,0)))</f>
        <v>RMI</v>
      </c>
      <c r="H9" s="208">
        <f ca="1">IF(ISERROR($V9),"",OFFSET('Smelter Look-up'!$G$4,$V9-4,0))</f>
        <v>0</v>
      </c>
      <c r="I9" s="209" t="str">
        <f ca="1">IF(ISERROR($V9),"",OFFSET('Smelter Look-up'!$H$4,$V9-4,0))</f>
        <v>Chizhou</v>
      </c>
      <c r="J9" s="209" t="str">
        <f ca="1">IF(ISERROR($V9),"",OFFSET('Smelter Look-up'!$I$4,$V9-4,0))</f>
        <v>Anhui Sheng</v>
      </c>
      <c r="K9" s="151"/>
      <c r="L9" s="151"/>
      <c r="M9" s="151"/>
      <c r="N9" s="151"/>
      <c r="O9" s="151"/>
      <c r="P9" s="211"/>
      <c r="Q9" s="152"/>
      <c r="R9" s="150" t="str">
        <f ca="1">IF(ISERROR($V9),"",OFFSET('Smelter Look-up'!$C$4,$V9-4,0)&amp;"")</f>
        <v>Chizhou CN New Materials and Technology Co., Ltd.</v>
      </c>
      <c r="S9" s="156" t="str">
        <f t="shared" ca="1" si="0"/>
        <v>CN</v>
      </c>
      <c r="T9" s="156" t="str">
        <f ca="1">IF(B9="","",IF(ISERROR(MATCH($J9,SorP!$B$1:$B$6226,0)),"",INDIRECT("'SorP'!$A$"&amp;MATCH($S9&amp;$J9,SorP!C:C,0))))</f>
        <v>CN-AH</v>
      </c>
      <c r="U9" s="169"/>
      <c r="V9" s="170">
        <f ca="1">IF(C9="",NA(),MATCH($B9&amp;$C9,'Smelter Look-up'!$J:$J,0))</f>
        <v>9</v>
      </c>
      <c r="X9" s="171">
        <f t="shared" ca="1" si="1"/>
        <v>0</v>
      </c>
      <c r="AB9" s="171" t="str">
        <f t="shared" ca="1" si="2"/>
        <v>CobaltChizhou CN New Materials and Technology Co., Ltd.</v>
      </c>
    </row>
    <row r="10" spans="1:34" s="171" customFormat="1" ht="20.25">
      <c r="A10" s="200" t="s">
        <v>78</v>
      </c>
      <c r="B10" s="150" t="str">
        <f ca="1">IF(LEN(A10)=0,"",INDEX('Smelter Look-up'!$A:$A,MATCH($A10,'Smelter Look-up'!$E:$E,0)))</f>
        <v>Cobalt</v>
      </c>
      <c r="C10" s="153" t="str">
        <f ca="1">IF(LEN(A10)=0,"",INDEX('Smelter Look-up'!$C:$C,MATCH($A10,'Smelter Look-up'!$E:$E,0)))</f>
        <v>Compagnie de Tifnout Tiranimine</v>
      </c>
      <c r="D10" s="150"/>
      <c r="E10" s="150" t="str">
        <f ca="1">IF(ISERROR($V10),"",OFFSET('Smelter Look-up'!$D$4,$V10-4,0)&amp;"")</f>
        <v>MOROCCO</v>
      </c>
      <c r="F10" s="150" t="str">
        <f ca="1">IF(ISERROR($V10),"",OFFSET('Smelter Look-up'!$E$4,$V10-4,0))</f>
        <v>CID003280</v>
      </c>
      <c r="G10" s="150" t="str">
        <f ca="1">IF(C10=$X$4,"Enter smelter details",IF(ISERROR($V10),"",OFFSET('Smelter Look-up'!$F$4,$V10-4,0)))</f>
        <v>RMI</v>
      </c>
      <c r="H10" s="208">
        <f ca="1">IF(ISERROR($V10),"",OFFSET('Smelter Look-up'!$G$4,$V10-4,0))</f>
        <v>0</v>
      </c>
      <c r="I10" s="209" t="str">
        <f ca="1">IF(ISERROR($V10),"",OFFSET('Smelter Look-up'!$H$4,$V10-4,0))</f>
        <v>Marrakech</v>
      </c>
      <c r="J10" s="209" t="str">
        <f ca="1">IF(ISERROR($V10),"",OFFSET('Smelter Look-up'!$I$4,$V10-4,0))</f>
        <v>Marrakech-Safi</v>
      </c>
      <c r="K10" s="151"/>
      <c r="L10" s="151"/>
      <c r="M10" s="151"/>
      <c r="N10" s="151"/>
      <c r="O10" s="151"/>
      <c r="P10" s="211"/>
      <c r="Q10" s="152"/>
      <c r="R10" s="150" t="str">
        <f ca="1">IF(ISERROR($V10),"",OFFSET('Smelter Look-up'!$C$4,$V10-4,0)&amp;"")</f>
        <v>Compagnie de Tifnout Tiranimine</v>
      </c>
      <c r="S10" s="156" t="str">
        <f t="shared" ca="1" si="0"/>
        <v>MA</v>
      </c>
      <c r="T10" s="156" t="str">
        <f ca="1">IF(B10="","",IF(ISERROR(MATCH($J10,SorP!$B$1:$B$6226,0)),"",INDIRECT("'SorP'!$A$"&amp;MATCH($S10&amp;$J10,SorP!C:C,0))))</f>
        <v>MA-07</v>
      </c>
      <c r="U10" s="169"/>
      <c r="V10" s="170">
        <f ca="1">IF(C10="",NA(),MATCH($B10&amp;$C10,'Smelter Look-up'!$J:$J,0))</f>
        <v>11</v>
      </c>
      <c r="X10" s="171">
        <f t="shared" ca="1" si="1"/>
        <v>0</v>
      </c>
      <c r="AB10" s="171" t="str">
        <f t="shared" ca="1" si="2"/>
        <v>CobaltCompagnie de Tifnout Tiranimine</v>
      </c>
    </row>
    <row r="11" spans="1:34" s="171" customFormat="1" ht="25.5">
      <c r="A11" s="200" t="s">
        <v>83</v>
      </c>
      <c r="B11" s="150" t="str">
        <f ca="1">IF(LEN(A11)=0,"",INDEX('Smelter Look-up'!$A:$A,MATCH($A11,'Smelter Look-up'!$E:$E,0)))</f>
        <v>Cobalt</v>
      </c>
      <c r="C11" s="153" t="str">
        <f ca="1">IF(LEN(A11)=0,"",INDEX('Smelter Look-up'!$C:$C,MATCH($A11,'Smelter Look-up'!$E:$E,0)))</f>
        <v>CoreMax Corporation</v>
      </c>
      <c r="D11" s="150"/>
      <c r="E11" s="150" t="str">
        <f ca="1">IF(ISERROR($V11),"",OFFSET('Smelter Look-up'!$D$4,$V11-4,0)&amp;"")</f>
        <v>TAIWAN, PROVINCE OF CHINA</v>
      </c>
      <c r="F11" s="150" t="str">
        <f ca="1">IF(ISERROR($V11),"",OFFSET('Smelter Look-up'!$E$4,$V11-4,0))</f>
        <v>CID003473</v>
      </c>
      <c r="G11" s="150" t="str">
        <f ca="1">IF(C11=$X$4,"Enter smelter details",IF(ISERROR($V11),"",OFFSET('Smelter Look-up'!$F$4,$V11-4,0)))</f>
        <v>RMI</v>
      </c>
      <c r="H11" s="208">
        <f ca="1">IF(ISERROR($V11),"",OFFSET('Smelter Look-up'!$G$4,$V11-4,0))</f>
        <v>0</v>
      </c>
      <c r="I11" s="209" t="str">
        <f ca="1">IF(ISERROR($V11),"",OFFSET('Smelter Look-up'!$H$4,$V11-4,0))</f>
        <v>Toufen</v>
      </c>
      <c r="J11" s="209" t="str">
        <f ca="1">IF(ISERROR($V11),"",OFFSET('Smelter Look-up'!$I$4,$V11-4,0))</f>
        <v>Miaoli</v>
      </c>
      <c r="K11" s="151"/>
      <c r="L11" s="151"/>
      <c r="M11" s="151"/>
      <c r="N11" s="151"/>
      <c r="O11" s="151"/>
      <c r="P11" s="211"/>
      <c r="Q11" s="152"/>
      <c r="R11" s="150" t="str">
        <f ca="1">IF(ISERROR($V11),"",OFFSET('Smelter Look-up'!$C$4,$V11-4,0)&amp;"")</f>
        <v>CoreMax Corporation</v>
      </c>
      <c r="S11" s="156" t="str">
        <f t="shared" ca="1" si="0"/>
        <v>TW</v>
      </c>
      <c r="T11" s="156" t="str">
        <f ca="1">IF(B11="","",IF(ISERROR(MATCH($J11,SorP!$B$1:$B$6226,0)),"",INDIRECT("'SorP'!$A$"&amp;MATCH($S11&amp;$J11,SorP!C:C,0))))</f>
        <v>TW-MIA</v>
      </c>
      <c r="U11" s="169"/>
      <c r="V11" s="170">
        <f ca="1">IF(C11="",NA(),MATCH($B11&amp;$C11,'Smelter Look-up'!$J:$J,0))</f>
        <v>13</v>
      </c>
      <c r="X11" s="171">
        <f t="shared" ca="1" si="1"/>
        <v>0</v>
      </c>
      <c r="AB11" s="171" t="str">
        <f t="shared" ca="1" si="2"/>
        <v>CobaltCoreMax Corporation</v>
      </c>
    </row>
    <row r="12" spans="1:34" s="171" customFormat="1" ht="20.25">
      <c r="A12" s="201" t="s">
        <v>88</v>
      </c>
      <c r="B12" s="150" t="str">
        <f ca="1">IF(LEN(A12)=0,"",INDEX('Smelter Look-up'!$A:$A,MATCH($A12,'Smelter Look-up'!$E:$E,0)))</f>
        <v>Cobalt</v>
      </c>
      <c r="C12" s="153" t="str">
        <f ca="1">IF(LEN(A12)=0,"",INDEX('Smelter Look-up'!$C:$C,MATCH($A12,'Smelter Look-up'!$E:$E,0)))</f>
        <v>Cosmo Chemical, Ltd.</v>
      </c>
      <c r="D12" s="150"/>
      <c r="E12" s="150" t="str">
        <f ca="1">IF(ISERROR($V12),"",OFFSET('Smelter Look-up'!$D$4,$V12-4,0)&amp;"")</f>
        <v>KOREA, REPUBLIC OF</v>
      </c>
      <c r="F12" s="150" t="str">
        <f ca="1">IF(ISERROR($V12),"",OFFSET('Smelter Look-up'!$E$4,$V12-4,0))</f>
        <v>CID003415</v>
      </c>
      <c r="G12" s="150" t="str">
        <f ca="1">IF(C12=$X$4,"Enter smelter details",IF(ISERROR($V12),"",OFFSET('Smelter Look-up'!$F$4,$V12-4,0)))</f>
        <v>RMI</v>
      </c>
      <c r="H12" s="208">
        <f ca="1">IF(ISERROR($V12),"",OFFSET('Smelter Look-up'!$G$4,$V12-4,0))</f>
        <v>0</v>
      </c>
      <c r="I12" s="209" t="str">
        <f ca="1">IF(ISERROR($V12),"",OFFSET('Smelter Look-up'!$H$4,$V12-4,0))</f>
        <v>Ulsan</v>
      </c>
      <c r="J12" s="209" t="str">
        <f ca="1">IF(ISERROR($V12),"",OFFSET('Smelter Look-up'!$I$4,$V12-4,0))</f>
        <v>Gyeongsangnam-do</v>
      </c>
      <c r="K12" s="151"/>
      <c r="L12" s="151"/>
      <c r="M12" s="151"/>
      <c r="N12" s="151"/>
      <c r="O12" s="151"/>
      <c r="P12" s="211"/>
      <c r="Q12" s="152"/>
      <c r="R12" s="150" t="str">
        <f ca="1">IF(ISERROR($V12),"",OFFSET('Smelter Look-up'!$C$4,$V12-4,0)&amp;"")</f>
        <v>Cosmo Chemical, Ltd.</v>
      </c>
      <c r="S12" s="156" t="str">
        <f t="shared" ca="1" si="0"/>
        <v>KR</v>
      </c>
      <c r="T12" s="156" t="str">
        <f ca="1">IF(B12="","",IF(ISERROR(MATCH($J12,SorP!$B$1:$B$6226,0)),"",INDIRECT("'SorP'!$A$"&amp;MATCH($S12&amp;$J12,SorP!C:C,0))))</f>
        <v>KR-48</v>
      </c>
      <c r="U12" s="169"/>
      <c r="V12" s="170">
        <f ca="1">IF(C12="",NA(),MATCH($B12&amp;$C12,'Smelter Look-up'!$J:$J,0))</f>
        <v>14</v>
      </c>
      <c r="X12" s="171">
        <f t="shared" ca="1" si="1"/>
        <v>0</v>
      </c>
      <c r="AB12" s="171" t="str">
        <f t="shared" ca="1" si="2"/>
        <v>CobaltCosmo Chemical, Ltd.</v>
      </c>
    </row>
    <row r="13" spans="1:34" s="171" customFormat="1" ht="20.25">
      <c r="A13" s="201" t="s">
        <v>94</v>
      </c>
      <c r="B13" s="150" t="str">
        <f ca="1">IF(LEN(A13)=0,"",INDEX('Smelter Look-up'!$A:$A,MATCH($A13,'Smelter Look-up'!$E:$E,0)))</f>
        <v>Cobalt</v>
      </c>
      <c r="C13" s="153" t="str">
        <f ca="1">IF(LEN(A13)=0,"",INDEX('Smelter Look-up'!$C:$C,MATCH($A13,'Smelter Look-up'!$E:$E,0)))</f>
        <v>Dynatec Madagascar Company</v>
      </c>
      <c r="D13" s="150"/>
      <c r="E13" s="150" t="str">
        <f ca="1">IF(ISERROR($V13),"",OFFSET('Smelter Look-up'!$D$4,$V13-4,0)&amp;"")</f>
        <v>MADAGASCAR</v>
      </c>
      <c r="F13" s="150" t="str">
        <f ca="1">IF(ISERROR($V13),"",OFFSET('Smelter Look-up'!$E$4,$V13-4,0))</f>
        <v>CID003232</v>
      </c>
      <c r="G13" s="150" t="str">
        <f ca="1">IF(C13=$X$4,"Enter smelter details",IF(ISERROR($V13),"",OFFSET('Smelter Look-up'!$F$4,$V13-4,0)))</f>
        <v>RMI</v>
      </c>
      <c r="H13" s="208">
        <f ca="1">IF(ISERROR($V13),"",OFFSET('Smelter Look-up'!$G$4,$V13-4,0))</f>
        <v>0</v>
      </c>
      <c r="I13" s="209" t="str">
        <f ca="1">IF(ISERROR($V13),"",OFFSET('Smelter Look-up'!$H$4,$V13-4,0))</f>
        <v>Toamasina</v>
      </c>
      <c r="J13" s="209" t="str">
        <f ca="1">IF(ISERROR($V13),"",OFFSET('Smelter Look-up'!$I$4,$V13-4,0))</f>
        <v>Toamasina</v>
      </c>
      <c r="K13" s="151"/>
      <c r="L13" s="151"/>
      <c r="M13" s="151"/>
      <c r="N13" s="151"/>
      <c r="O13" s="151"/>
      <c r="P13" s="211"/>
      <c r="Q13" s="152"/>
      <c r="R13" s="150" t="str">
        <f ca="1">IF(ISERROR($V13),"",OFFSET('Smelter Look-up'!$C$4,$V13-4,0)&amp;"")</f>
        <v>Dynatec Madagascar Company</v>
      </c>
      <c r="S13" s="156" t="str">
        <f t="shared" ca="1" si="0"/>
        <v>MG</v>
      </c>
      <c r="T13" s="156" t="str">
        <f ca="1">IF(B13="","",IF(ISERROR(MATCH($J13,SorP!$B$1:$B$6226,0)),"",INDIRECT("'SorP'!$A$"&amp;MATCH($S13&amp;$J13,SorP!C:C,0))))</f>
        <v>MG-A</v>
      </c>
      <c r="U13" s="169"/>
      <c r="V13" s="170">
        <f ca="1">IF(C13="",NA(),MATCH($B13&amp;$C13,'Smelter Look-up'!$J:$J,0))</f>
        <v>16</v>
      </c>
      <c r="X13" s="171">
        <f t="shared" ca="1" si="1"/>
        <v>0</v>
      </c>
      <c r="AB13" s="171" t="str">
        <f t="shared" ca="1" si="2"/>
        <v>CobaltDynatec Madagascar Company</v>
      </c>
    </row>
    <row r="14" spans="1:34" s="171" customFormat="1" ht="25.5">
      <c r="A14" s="200" t="s">
        <v>12530</v>
      </c>
      <c r="B14" s="150" t="str">
        <f ca="1">IF(LEN(A14)=0,"",INDEX('Smelter Look-up'!$A:$A,MATCH($A14,'Smelter Look-up'!$E:$E,0)))</f>
        <v>Cobalt</v>
      </c>
      <c r="C14" s="153" t="str">
        <f ca="1">IF(LEN(A14)=0,"",INDEX('Smelter Look-up'!$C:$C,MATCH($A14,'Smelter Look-up'!$E:$E,0)))</f>
        <v>Fujian Evergreen New Energy Technology Co.</v>
      </c>
      <c r="D14" s="150"/>
      <c r="E14" s="150" t="str">
        <f ca="1">IF(ISERROR($V14),"",OFFSET('Smelter Look-up'!$D$4,$V14-4,0)&amp;"")</f>
        <v>CHINA</v>
      </c>
      <c r="F14" s="150" t="str">
        <f ca="1">IF(ISERROR($V14),"",OFFSET('Smelter Look-up'!$E$4,$V14-4,0))</f>
        <v>CID003974</v>
      </c>
      <c r="G14" s="150" t="str">
        <f ca="1">IF(C14=$X$4,"Enter smelter details",IF(ISERROR($V14),"",OFFSET('Smelter Look-up'!$F$4,$V14-4,0)))</f>
        <v>RMI</v>
      </c>
      <c r="H14" s="208">
        <f ca="1">IF(ISERROR($V14),"",OFFSET('Smelter Look-up'!$G$4,$V14-4,0))</f>
        <v>0</v>
      </c>
      <c r="I14" s="209" t="str">
        <f ca="1">IF(ISERROR($V14),"",OFFSET('Smelter Look-up'!$H$4,$V14-4,0))</f>
        <v>Longyan City</v>
      </c>
      <c r="J14" s="209" t="str">
        <f ca="1">IF(ISERROR($V14),"",OFFSET('Smelter Look-up'!$I$4,$V14-4,0))</f>
        <v>Fujian Sheng</v>
      </c>
      <c r="K14" s="151"/>
      <c r="L14" s="151"/>
      <c r="M14" s="151"/>
      <c r="N14" s="151"/>
      <c r="O14" s="151"/>
      <c r="P14" s="211"/>
      <c r="Q14" s="152"/>
      <c r="R14" s="150" t="str">
        <f ca="1">IF(ISERROR($V14),"",OFFSET('Smelter Look-up'!$C$4,$V14-4,0)&amp;"")</f>
        <v>Fujian Evergreen New Energy Technology Co.</v>
      </c>
      <c r="S14" s="156" t="str">
        <f t="shared" ca="1" si="0"/>
        <v>CN</v>
      </c>
      <c r="T14" s="156" t="str">
        <f ca="1">IF(B14="","",IF(ISERROR(MATCH($J14,SorP!$B$1:$B$6226,0)),"",INDIRECT("'SorP'!$A$"&amp;MATCH($S14&amp;$J14,SorP!C:C,0))))</f>
        <v>CN-FJ</v>
      </c>
      <c r="U14" s="169"/>
      <c r="V14" s="170">
        <f ca="1">IF(C14="",NA(),MATCH($B14&amp;$C14,'Smelter Look-up'!$J:$J,0))</f>
        <v>25</v>
      </c>
      <c r="X14" s="171">
        <f t="shared" ca="1" si="1"/>
        <v>0</v>
      </c>
      <c r="AB14" s="171" t="str">
        <f t="shared" ca="1" si="2"/>
        <v>CobaltFujian Evergreen New Energy Technology Co.</v>
      </c>
    </row>
    <row r="15" spans="1:34" s="171" customFormat="1" ht="20.25">
      <c r="A15" s="200" t="s">
        <v>114</v>
      </c>
      <c r="B15" s="150" t="str">
        <f ca="1">IF(LEN(A15)=0,"",INDEX('Smelter Look-up'!$A:$A,MATCH($A15,'Smelter Look-up'!$E:$E,0)))</f>
        <v>Cobalt</v>
      </c>
      <c r="C15" s="153" t="str">
        <f ca="1">IF(LEN(A15)=0,"",INDEX('Smelter Look-up'!$C:$C,MATCH($A15,'Smelter Look-up'!$E:$E,0)))</f>
        <v>Ganzhou Highpower Technology Co., Ltd.</v>
      </c>
      <c r="D15" s="150"/>
      <c r="E15" s="150" t="str">
        <f ca="1">IF(ISERROR($V15),"",OFFSET('Smelter Look-up'!$D$4,$V15-4,0)&amp;"")</f>
        <v>CHINA</v>
      </c>
      <c r="F15" s="150" t="str">
        <f ca="1">IF(ISERROR($V15),"",OFFSET('Smelter Look-up'!$E$4,$V15-4,0))</f>
        <v>CID003384</v>
      </c>
      <c r="G15" s="150" t="str">
        <f ca="1">IF(C15=$X$4,"Enter smelter details",IF(ISERROR($V15),"",OFFSET('Smelter Look-up'!$F$4,$V15-4,0)))</f>
        <v>RMI</v>
      </c>
      <c r="H15" s="208">
        <f ca="1">IF(ISERROR($V15),"",OFFSET('Smelter Look-up'!$G$4,$V15-4,0))</f>
        <v>0</v>
      </c>
      <c r="I15" s="209" t="str">
        <f ca="1">IF(ISERROR($V15),"",OFFSET('Smelter Look-up'!$H$4,$V15-4,0))</f>
        <v>Ganzhou</v>
      </c>
      <c r="J15" s="209" t="str">
        <f ca="1">IF(ISERROR($V15),"",OFFSET('Smelter Look-up'!$I$4,$V15-4,0))</f>
        <v>Jiangxi Sheng</v>
      </c>
      <c r="K15" s="151"/>
      <c r="L15" s="151"/>
      <c r="M15" s="151"/>
      <c r="N15" s="151"/>
      <c r="O15" s="151"/>
      <c r="P15" s="211"/>
      <c r="Q15" s="152"/>
      <c r="R15" s="150" t="str">
        <f ca="1">IF(ISERROR($V15),"",OFFSET('Smelter Look-up'!$C$4,$V15-4,0)&amp;"")</f>
        <v>Ganzhou Highpower Technology Co., Ltd.</v>
      </c>
      <c r="S15" s="156" t="str">
        <f t="shared" ca="1" si="0"/>
        <v>CN</v>
      </c>
      <c r="T15" s="156" t="str">
        <f ca="1">IF(B15="","",IF(ISERROR(MATCH($J15,SorP!$B$1:$B$6226,0)),"",INDIRECT("'SorP'!$A$"&amp;MATCH($S15&amp;$J15,SorP!C:C,0))))</f>
        <v>CN-JX</v>
      </c>
      <c r="U15" s="169"/>
      <c r="V15" s="170">
        <f ca="1">IF(C15="",NA(),MATCH($B15&amp;$C15,'Smelter Look-up'!$J:$J,0))</f>
        <v>28</v>
      </c>
      <c r="X15" s="171">
        <f t="shared" ca="1" si="1"/>
        <v>0</v>
      </c>
      <c r="AB15" s="171" t="str">
        <f t="shared" ca="1" si="2"/>
        <v>CobaltGanzhou Highpower Technology Co., Ltd.</v>
      </c>
    </row>
    <row r="16" spans="1:34" s="171" customFormat="1" ht="25.5">
      <c r="A16" s="200" t="s">
        <v>116</v>
      </c>
      <c r="B16" s="150" t="str">
        <f ca="1">IF(LEN(A16)=0,"",INDEX('Smelter Look-up'!$A:$A,MATCH($A16,'Smelter Look-up'!$E:$E,0)))</f>
        <v>Cobalt</v>
      </c>
      <c r="C16" s="153" t="str">
        <f ca="1">IF(LEN(A16)=0,"",INDEX('Smelter Look-up'!$C:$C,MATCH($A16,'Smelter Look-up'!$E:$E,0)))</f>
        <v>Ganzhou Tengyuan Cobalt New Material Co., Ltd.</v>
      </c>
      <c r="D16" s="150"/>
      <c r="E16" s="150" t="str">
        <f ca="1">IF(ISERROR($V16),"",OFFSET('Smelter Look-up'!$D$4,$V16-4,0)&amp;"")</f>
        <v>CHINA</v>
      </c>
      <c r="F16" s="150" t="str">
        <f ca="1">IF(ISERROR($V16),"",OFFSET('Smelter Look-up'!$E$4,$V16-4,0))</f>
        <v>CID003212</v>
      </c>
      <c r="G16" s="150" t="str">
        <f ca="1">IF(C16=$X$4,"Enter smelter details",IF(ISERROR($V16),"",OFFSET('Smelter Look-up'!$F$4,$V16-4,0)))</f>
        <v>RMI</v>
      </c>
      <c r="H16" s="208">
        <f ca="1">IF(ISERROR($V16),"",OFFSET('Smelter Look-up'!$G$4,$V16-4,0))</f>
        <v>0</v>
      </c>
      <c r="I16" s="209" t="str">
        <f ca="1">IF(ISERROR($V16),"",OFFSET('Smelter Look-up'!$H$4,$V16-4,0))</f>
        <v>Ganzhou</v>
      </c>
      <c r="J16" s="209" t="str">
        <f ca="1">IF(ISERROR($V16),"",OFFSET('Smelter Look-up'!$I$4,$V16-4,0))</f>
        <v>Jiangxi Sheng</v>
      </c>
      <c r="K16" s="151"/>
      <c r="L16" s="151"/>
      <c r="M16" s="151"/>
      <c r="N16" s="151"/>
      <c r="O16" s="151"/>
      <c r="P16" s="211"/>
      <c r="Q16" s="152"/>
      <c r="R16" s="150" t="str">
        <f ca="1">IF(ISERROR($V16),"",OFFSET('Smelter Look-up'!$C$4,$V16-4,0)&amp;"")</f>
        <v>Ganzhou Tengyuan Cobalt New Material Co., Ltd.</v>
      </c>
      <c r="S16" s="156" t="str">
        <f t="shared" ca="1" si="0"/>
        <v>CN</v>
      </c>
      <c r="T16" s="156" t="str">
        <f ca="1">IF(B16="","",IF(ISERROR(MATCH($J16,SorP!$B$1:$B$6226,0)),"",INDIRECT("'SorP'!$A$"&amp;MATCH($S16&amp;$J16,SorP!C:C,0))))</f>
        <v>CN-JX</v>
      </c>
      <c r="U16" s="169"/>
      <c r="V16" s="170">
        <f ca="1">IF(C16="",NA(),MATCH($B16&amp;$C16,'Smelter Look-up'!$J:$J,0))</f>
        <v>29</v>
      </c>
      <c r="X16" s="171">
        <f t="shared" ca="1" si="1"/>
        <v>0</v>
      </c>
      <c r="AB16" s="171" t="str">
        <f t="shared" ca="1" si="2"/>
        <v>CobaltGanzhou Tengyuan Cobalt New Material Co., Ltd.</v>
      </c>
    </row>
    <row r="17" spans="1:28" s="171" customFormat="1" ht="20.25">
      <c r="A17" s="200" t="s">
        <v>118</v>
      </c>
      <c r="B17" s="150" t="str">
        <f ca="1">IF(LEN(A17)=0,"",INDEX('Smelter Look-up'!$A:$A,MATCH($A17,'Smelter Look-up'!$E:$E,0)))</f>
        <v>Cobalt</v>
      </c>
      <c r="C17" s="153" t="str">
        <f ca="1">IF(LEN(A17)=0,"",INDEX('Smelter Look-up'!$C:$C,MATCH($A17,'Smelter Look-up'!$E:$E,0)))</f>
        <v>Gem (Jiangsu) Cobalt Industry Co., Ltd.</v>
      </c>
      <c r="D17" s="150"/>
      <c r="E17" s="150" t="str">
        <f ca="1">IF(ISERROR($V17),"",OFFSET('Smelter Look-up'!$D$4,$V17-4,0)&amp;"")</f>
        <v>CHINA</v>
      </c>
      <c r="F17" s="150" t="str">
        <f ca="1">IF(ISERROR($V17),"",OFFSET('Smelter Look-up'!$E$4,$V17-4,0))</f>
        <v>CID003209</v>
      </c>
      <c r="G17" s="150" t="str">
        <f ca="1">IF(C17=$X$4,"Enter smelter details",IF(ISERROR($V17),"",OFFSET('Smelter Look-up'!$F$4,$V17-4,0)))</f>
        <v>RMI</v>
      </c>
      <c r="H17" s="208">
        <f ca="1">IF(ISERROR($V17),"",OFFSET('Smelter Look-up'!$G$4,$V17-4,0))</f>
        <v>0</v>
      </c>
      <c r="I17" s="209" t="str">
        <f ca="1">IF(ISERROR($V17),"",OFFSET('Smelter Look-up'!$H$4,$V17-4,0))</f>
        <v>Taixing</v>
      </c>
      <c r="J17" s="209" t="str">
        <f ca="1">IF(ISERROR($V17),"",OFFSET('Smelter Look-up'!$I$4,$V17-4,0))</f>
        <v>Jiangsu Sheng</v>
      </c>
      <c r="K17" s="151"/>
      <c r="L17" s="151"/>
      <c r="M17" s="151"/>
      <c r="N17" s="151"/>
      <c r="O17" s="151"/>
      <c r="P17" s="211"/>
      <c r="Q17" s="152"/>
      <c r="R17" s="150" t="str">
        <f ca="1">IF(ISERROR($V17),"",OFFSET('Smelter Look-up'!$C$4,$V17-4,0)&amp;"")</f>
        <v>Gem (Jiangsu) Cobalt Industry Co., Ltd.</v>
      </c>
      <c r="S17" s="156" t="str">
        <f t="shared" ca="1" si="0"/>
        <v>CN</v>
      </c>
      <c r="T17" s="156" t="str">
        <f ca="1">IF(B17="","",IF(ISERROR(MATCH($J17,SorP!$B$1:$B$6226,0)),"",INDIRECT("'SorP'!$A$"&amp;MATCH($S17&amp;$J17,SorP!C:C,0))))</f>
        <v>CN-JS</v>
      </c>
      <c r="U17" s="169"/>
      <c r="V17" s="170">
        <f ca="1">IF(C17="",NA(),MATCH($B17&amp;$C17,'Smelter Look-up'!$J:$J,0))</f>
        <v>30</v>
      </c>
      <c r="X17" s="171">
        <f t="shared" ca="1" si="1"/>
        <v>0</v>
      </c>
      <c r="AB17" s="171" t="str">
        <f t="shared" ca="1" si="2"/>
        <v>CobaltGem (Jiangsu) Cobalt Industry Co., Ltd.</v>
      </c>
    </row>
    <row r="18" spans="1:28" s="171" customFormat="1" ht="25.5">
      <c r="A18" s="201" t="s">
        <v>12533</v>
      </c>
      <c r="B18" s="150" t="str">
        <f ca="1">IF(LEN(A18)=0,"",INDEX('Smelter Look-up'!$A:$A,MATCH($A18,'Smelter Look-up'!$E:$E,0)))</f>
        <v>Cobalt</v>
      </c>
      <c r="C18" s="153" t="str">
        <f ca="1">IF(LEN(A18)=0,"",INDEX('Smelter Look-up'!$C:$C,MATCH($A18,'Smelter Look-up'!$E:$E,0)))</f>
        <v>Guangdong Fangyuan New Materials Group Co., Ltd.</v>
      </c>
      <c r="D18" s="150"/>
      <c r="E18" s="150" t="str">
        <f ca="1">IF(ISERROR($V18),"",OFFSET('Smelter Look-up'!$D$4,$V18-4,0)&amp;"")</f>
        <v>CHINA</v>
      </c>
      <c r="F18" s="150" t="str">
        <f ca="1">IF(ISERROR($V18),"",OFFSET('Smelter Look-up'!$E$4,$V18-4,0))</f>
        <v>CID003940</v>
      </c>
      <c r="G18" s="150" t="str">
        <f ca="1">IF(C18=$X$4,"Enter smelter details",IF(ISERROR($V18),"",OFFSET('Smelter Look-up'!$F$4,$V18-4,0)))</f>
        <v>RMI</v>
      </c>
      <c r="H18" s="208">
        <f ca="1">IF(ISERROR($V18),"",OFFSET('Smelter Look-up'!$G$4,$V18-4,0))</f>
        <v>0</v>
      </c>
      <c r="I18" s="209" t="str">
        <f ca="1">IF(ISERROR($V18),"",OFFSET('Smelter Look-up'!$H$4,$V18-4,0))</f>
        <v>Jiangmen City</v>
      </c>
      <c r="J18" s="209" t="str">
        <f ca="1">IF(ISERROR($V18),"",OFFSET('Smelter Look-up'!$I$4,$V18-4,0))</f>
        <v>Guangdong Sheng</v>
      </c>
      <c r="K18" s="151"/>
      <c r="L18" s="151"/>
      <c r="M18" s="151"/>
      <c r="N18" s="151"/>
      <c r="O18" s="151"/>
      <c r="P18" s="211"/>
      <c r="Q18" s="152"/>
      <c r="R18" s="150" t="str">
        <f ca="1">IF(ISERROR($V18),"",OFFSET('Smelter Look-up'!$C$4,$V18-4,0)&amp;"")</f>
        <v>Guangdong Fangyuan New Materials Group Co., Ltd.</v>
      </c>
      <c r="S18" s="156" t="str">
        <f t="shared" ca="1" si="0"/>
        <v>CN</v>
      </c>
      <c r="T18" s="156" t="str">
        <f ca="1">IF(B18="","",IF(ISERROR(MATCH($J18,SorP!$B$1:$B$6226,0)),"",INDIRECT("'SorP'!$A$"&amp;MATCH($S18&amp;$J18,SorP!C:C,0))))</f>
        <v>CN-GD</v>
      </c>
      <c r="U18" s="169"/>
      <c r="V18" s="170">
        <f ca="1">IF(C18="",NA(),MATCH($B18&amp;$C18,'Smelter Look-up'!$J:$J,0))</f>
        <v>32</v>
      </c>
      <c r="X18" s="171">
        <f t="shared" ca="1" si="1"/>
        <v>0</v>
      </c>
      <c r="AB18" s="171" t="str">
        <f t="shared" ca="1" si="2"/>
        <v>CobaltGuangdong Fangyuan New Materials Group Co., Ltd.</v>
      </c>
    </row>
    <row r="19" spans="1:28" s="171" customFormat="1" ht="25.5">
      <c r="A19" s="200" t="s">
        <v>126</v>
      </c>
      <c r="B19" s="150" t="str">
        <f ca="1">IF(LEN(A19)=0,"",INDEX('Smelter Look-up'!$A:$A,MATCH($A19,'Smelter Look-up'!$E:$E,0)))</f>
        <v>Cobalt</v>
      </c>
      <c r="C19" s="153" t="str">
        <f ca="1">IF(LEN(A19)=0,"",INDEX('Smelter Look-up'!$C:$C,MATCH($A19,'Smelter Look-up'!$E:$E,0)))</f>
        <v>Guangdong Jiana Energy Technology Co., Ltd.</v>
      </c>
      <c r="D19" s="150"/>
      <c r="E19" s="150" t="str">
        <f ca="1">IF(ISERROR($V19),"",OFFSET('Smelter Look-up'!$D$4,$V19-4,0)&amp;"")</f>
        <v>CHINA</v>
      </c>
      <c r="F19" s="150" t="str">
        <f ca="1">IF(ISERROR($V19),"",OFFSET('Smelter Look-up'!$E$4,$V19-4,0))</f>
        <v>CID003291</v>
      </c>
      <c r="G19" s="150" t="str">
        <f ca="1">IF(C19=$X$4,"Enter smelter details",IF(ISERROR($V19),"",OFFSET('Smelter Look-up'!$F$4,$V19-4,0)))</f>
        <v>RMI</v>
      </c>
      <c r="H19" s="208">
        <f ca="1">IF(ISERROR($V19),"",OFFSET('Smelter Look-up'!$G$4,$V19-4,0))</f>
        <v>0</v>
      </c>
      <c r="I19" s="209" t="str">
        <f ca="1">IF(ISERROR($V19),"",OFFSET('Smelter Look-up'!$H$4,$V19-4,0))</f>
        <v>Guangzhou</v>
      </c>
      <c r="J19" s="209" t="str">
        <f ca="1">IF(ISERROR($V19),"",OFFSET('Smelter Look-up'!$I$4,$V19-4,0))</f>
        <v>Guangdong Sheng</v>
      </c>
      <c r="K19" s="151"/>
      <c r="L19" s="151"/>
      <c r="M19" s="151"/>
      <c r="N19" s="151"/>
      <c r="O19" s="151"/>
      <c r="P19" s="211"/>
      <c r="Q19" s="152"/>
      <c r="R19" s="150" t="str">
        <f ca="1">IF(ISERROR($V19),"",OFFSET('Smelter Look-up'!$C$4,$V19-4,0)&amp;"")</f>
        <v>Guangdong Jiana Energy Technology Co., Ltd.</v>
      </c>
      <c r="S19" s="156" t="str">
        <f t="shared" ca="1" si="0"/>
        <v>CN</v>
      </c>
      <c r="T19" s="156" t="str">
        <f ca="1">IF(B19="","",IF(ISERROR(MATCH($J19,SorP!$B$1:$B$6226,0)),"",INDIRECT("'SorP'!$A$"&amp;MATCH($S19&amp;$J19,SorP!C:C,0))))</f>
        <v>CN-GD</v>
      </c>
      <c r="U19" s="169"/>
      <c r="V19" s="170">
        <f ca="1">IF(C19="",NA(),MATCH($B19&amp;$C19,'Smelter Look-up'!$J:$J,0))</f>
        <v>33</v>
      </c>
      <c r="X19" s="171">
        <f t="shared" ca="1" si="1"/>
        <v>0</v>
      </c>
      <c r="AB19" s="171" t="str">
        <f t="shared" ca="1" si="2"/>
        <v>CobaltGuangdong Jiana Energy Technology Co., Ltd.</v>
      </c>
    </row>
    <row r="20" spans="1:28" s="171" customFormat="1" ht="25.5">
      <c r="A20" s="200" t="s">
        <v>130</v>
      </c>
      <c r="B20" s="150" t="str">
        <f ca="1">IF(LEN(A20)=0,"",INDEX('Smelter Look-up'!$A:$A,MATCH($A20,'Smelter Look-up'!$E:$E,0)))</f>
        <v>Cobalt</v>
      </c>
      <c r="C20" s="153" t="str">
        <f ca="1">IF(LEN(A20)=0,"",INDEX('Smelter Look-up'!$C:$C,MATCH($A20,'Smelter Look-up'!$E:$E,0)))</f>
        <v>Guangxi Yinyi Advanced Material Co., Ltd.</v>
      </c>
      <c r="D20" s="150"/>
      <c r="E20" s="150" t="str">
        <f ca="1">IF(ISERROR($V20),"",OFFSET('Smelter Look-up'!$D$4,$V20-4,0)&amp;"")</f>
        <v>CHINA</v>
      </c>
      <c r="F20" s="150" t="str">
        <f ca="1">IF(ISERROR($V20),"",OFFSET('Smelter Look-up'!$E$4,$V20-4,0))</f>
        <v>CID003213</v>
      </c>
      <c r="G20" s="150" t="str">
        <f ca="1">IF(C20=$X$4,"Enter smelter details",IF(ISERROR($V20),"",OFFSET('Smelter Look-up'!$F$4,$V20-4,0)))</f>
        <v>RMI</v>
      </c>
      <c r="H20" s="208">
        <f ca="1">IF(ISERROR($V20),"",OFFSET('Smelter Look-up'!$G$4,$V20-4,0))</f>
        <v>0</v>
      </c>
      <c r="I20" s="209" t="str">
        <f ca="1">IF(ISERROR($V20),"",OFFSET('Smelter Look-up'!$H$4,$V20-4,0))</f>
        <v>Yulin</v>
      </c>
      <c r="J20" s="209" t="str">
        <f ca="1">IF(ISERROR($V20),"",OFFSET('Smelter Look-up'!$I$4,$V20-4,0))</f>
        <v>Guangxi Zhuangzu Zizhiqu</v>
      </c>
      <c r="K20" s="151"/>
      <c r="L20" s="151"/>
      <c r="M20" s="151"/>
      <c r="N20" s="151"/>
      <c r="O20" s="151"/>
      <c r="P20" s="211"/>
      <c r="Q20" s="152"/>
      <c r="R20" s="150" t="str">
        <f ca="1">IF(ISERROR($V20),"",OFFSET('Smelter Look-up'!$C$4,$V20-4,0)&amp;"")</f>
        <v>Guangxi Yinyi Advanced Material Co., Ltd.</v>
      </c>
      <c r="S20" s="156" t="str">
        <f t="shared" ca="1" si="0"/>
        <v>CN</v>
      </c>
      <c r="T20" s="156" t="str">
        <f ca="1">IF(B20="","",IF(ISERROR(MATCH($J20,SorP!$B$1:$B$6226,0)),"",INDIRECT("'SorP'!$A$"&amp;MATCH($S20&amp;$J20,SorP!C:C,0))))</f>
        <v>CN-GX</v>
      </c>
      <c r="U20" s="169"/>
      <c r="V20" s="170">
        <f ca="1">IF(C20="",NA(),MATCH($B20&amp;$C20,'Smelter Look-up'!$J:$J,0))</f>
        <v>35</v>
      </c>
      <c r="X20" s="171">
        <f t="shared" ca="1" si="1"/>
        <v>0</v>
      </c>
      <c r="AB20" s="171" t="str">
        <f t="shared" ca="1" si="2"/>
        <v>CobaltGuangxi Yinyi Advanced Material Co., Ltd.</v>
      </c>
    </row>
    <row r="21" spans="1:28" s="171" customFormat="1" ht="25.5">
      <c r="A21" s="200" t="s">
        <v>134</v>
      </c>
      <c r="B21" s="150" t="str">
        <f ca="1">IF(LEN(A21)=0,"",INDEX('Smelter Look-up'!$A:$A,MATCH($A21,'Smelter Look-up'!$E:$E,0)))</f>
        <v>Cobalt</v>
      </c>
      <c r="C21" s="153" t="str">
        <f ca="1">IF(LEN(A21)=0,"",INDEX('Smelter Look-up'!$C:$C,MATCH($A21,'Smelter Look-up'!$E:$E,0)))</f>
        <v>Guizhou CNGR Resource Recycling Industry Development Co., Ltd.</v>
      </c>
      <c r="D21" s="150"/>
      <c r="E21" s="150" t="str">
        <f ca="1">IF(ISERROR($V21),"",OFFSET('Smelter Look-up'!$D$4,$V21-4,0)&amp;"")</f>
        <v>CHINA</v>
      </c>
      <c r="F21" s="150" t="str">
        <f ca="1">IF(ISERROR($V21),"",OFFSET('Smelter Look-up'!$E$4,$V21-4,0))</f>
        <v>CID003610</v>
      </c>
      <c r="G21" s="150" t="str">
        <f ca="1">IF(C21=$X$4,"Enter smelter details",IF(ISERROR($V21),"",OFFSET('Smelter Look-up'!$F$4,$V21-4,0)))</f>
        <v>RMI</v>
      </c>
      <c r="H21" s="208">
        <f ca="1">IF(ISERROR($V21),"",OFFSET('Smelter Look-up'!$G$4,$V21-4,0))</f>
        <v>0</v>
      </c>
      <c r="I21" s="209" t="str">
        <f ca="1">IF(ISERROR($V21),"",OFFSET('Smelter Look-up'!$H$4,$V21-4,0))</f>
        <v>Tongren</v>
      </c>
      <c r="J21" s="209" t="str">
        <f ca="1">IF(ISERROR($V21),"",OFFSET('Smelter Look-up'!$I$4,$V21-4,0))</f>
        <v>Guizhou Sheng</v>
      </c>
      <c r="K21" s="151"/>
      <c r="L21" s="151"/>
      <c r="M21" s="151"/>
      <c r="N21" s="151"/>
      <c r="O21" s="151"/>
      <c r="P21" s="211"/>
      <c r="Q21" s="152"/>
      <c r="R21" s="150" t="str">
        <f ca="1">IF(ISERROR($V21),"",OFFSET('Smelter Look-up'!$C$4,$V21-4,0)&amp;"")</f>
        <v>Guizhou CNGR Resource Recycling Industry Development Co., Ltd.</v>
      </c>
      <c r="S21" s="156" t="str">
        <f t="shared" ca="1" si="0"/>
        <v>CN</v>
      </c>
      <c r="T21" s="156" t="str">
        <f ca="1">IF(B21="","",IF(ISERROR(MATCH($J21,SorP!$B$1:$B$6226,0)),"",INDIRECT("'SorP'!$A$"&amp;MATCH($S21&amp;$J21,SorP!C:C,0))))</f>
        <v>CN-GZ</v>
      </c>
      <c r="U21" s="169"/>
      <c r="V21" s="170">
        <f ca="1">IF(C21="",NA(),MATCH($B21&amp;$C21,'Smelter Look-up'!$J:$J,0))</f>
        <v>36</v>
      </c>
      <c r="X21" s="171">
        <f t="shared" ca="1" si="1"/>
        <v>0</v>
      </c>
      <c r="AB21" s="171" t="str">
        <f t="shared" ca="1" si="2"/>
        <v>CobaltGuizhou CNGR Resource Recycling Industry Development Co., Ltd.</v>
      </c>
    </row>
    <row r="22" spans="1:28" s="171" customFormat="1" ht="20.25">
      <c r="A22" s="156" t="s">
        <v>140</v>
      </c>
      <c r="B22" s="150" t="str">
        <f ca="1">IF(LEN(A22)=0,"",INDEX('Smelter Look-up'!$A:$A,MATCH($A22,'Smelter Look-up'!$E:$E,0)))</f>
        <v>Cobalt</v>
      </c>
      <c r="C22" s="153" t="str">
        <f ca="1">IF(LEN(A22)=0,"",INDEX('Smelter Look-up'!$C:$C,MATCH($A22,'Smelter Look-up'!$E:$E,0)))</f>
        <v>Harima Refinery, Sumitomo Metal Mining</v>
      </c>
      <c r="D22" s="150"/>
      <c r="E22" s="150" t="str">
        <f ca="1">IF(ISERROR($V22),"",OFFSET('Smelter Look-up'!$D$4,$V22-4,0)&amp;"")</f>
        <v>JAPAN</v>
      </c>
      <c r="F22" s="150" t="str">
        <f ca="1">IF(ISERROR($V22),"",OFFSET('Smelter Look-up'!$E$4,$V22-4,0))</f>
        <v>CID003577</v>
      </c>
      <c r="G22" s="150" t="str">
        <f ca="1">IF(C22=$X$4,"Enter smelter details",IF(ISERROR($V22),"",OFFSET('Smelter Look-up'!$F$4,$V22-4,0)))</f>
        <v>RMI</v>
      </c>
      <c r="H22" s="208">
        <f ca="1">IF(ISERROR($V22),"",OFFSET('Smelter Look-up'!$G$4,$V22-4,0))</f>
        <v>0</v>
      </c>
      <c r="I22" s="209" t="str">
        <f ca="1">IF(ISERROR($V22),"",OFFSET('Smelter Look-up'!$H$4,$V22-4,0))</f>
        <v>Kako-gun</v>
      </c>
      <c r="J22" s="209" t="str">
        <f ca="1">IF(ISERROR($V22),"",OFFSET('Smelter Look-up'!$I$4,$V22-4,0))</f>
        <v>Hyogo</v>
      </c>
      <c r="K22" s="151"/>
      <c r="L22" s="151"/>
      <c r="M22" s="151"/>
      <c r="N22" s="151"/>
      <c r="O22" s="151"/>
      <c r="P22" s="211"/>
      <c r="Q22" s="152"/>
      <c r="R22" s="150" t="str">
        <f ca="1">IF(ISERROR($V22),"",OFFSET('Smelter Look-up'!$C$4,$V22-4,0)&amp;"")</f>
        <v>Harima Refinery, Sumitomo Metal Mining</v>
      </c>
      <c r="S22" s="156" t="str">
        <f t="shared" ca="1" si="0"/>
        <v>JP</v>
      </c>
      <c r="T22" s="156" t="str">
        <f ca="1">IF(B22="","",IF(ISERROR(MATCH($J22,SorP!$B$1:$B$6226,0)),"",INDIRECT("'SorP'!$A$"&amp;MATCH($S22&amp;$J22,SorP!C:C,0))))</f>
        <v>JP-28</v>
      </c>
      <c r="U22" s="169"/>
      <c r="V22" s="170">
        <f ca="1">IF(C22="",NA(),MATCH($B22&amp;$C22,'Smelter Look-up'!$J:$J,0))</f>
        <v>39</v>
      </c>
      <c r="X22" s="171">
        <f t="shared" ca="1" si="1"/>
        <v>0</v>
      </c>
      <c r="AB22" s="171" t="str">
        <f t="shared" ca="1" si="2"/>
        <v>CobaltHarima Refinery, Sumitomo Metal Mining</v>
      </c>
    </row>
    <row r="23" spans="1:28" s="171" customFormat="1" ht="25.5">
      <c r="A23" s="156" t="s">
        <v>151</v>
      </c>
      <c r="B23" s="150" t="str">
        <f ca="1">IF(LEN(A23)=0,"",INDEX('Smelter Look-up'!$A:$A,MATCH($A23,'Smelter Look-up'!$E:$E,0)))</f>
        <v>Cobalt</v>
      </c>
      <c r="C23" s="153" t="str">
        <f ca="1">IF(LEN(A23)=0,"",INDEX('Smelter Look-up'!$C:$C,MATCH($A23,'Smelter Look-up'!$E:$E,0)))</f>
        <v>Hunan CNGR New Energy Science &amp; Technology Co., Ltd.</v>
      </c>
      <c r="D23" s="150"/>
      <c r="E23" s="150" t="str">
        <f ca="1">IF(ISERROR($V23),"",OFFSET('Smelter Look-up'!$D$4,$V23-4,0)&amp;"")</f>
        <v>CHINA</v>
      </c>
      <c r="F23" s="150" t="str">
        <f ca="1">IF(ISERROR($V23),"",OFFSET('Smelter Look-up'!$E$4,$V23-4,0))</f>
        <v>CID003411</v>
      </c>
      <c r="G23" s="150" t="str">
        <f ca="1">IF(C23=$X$4,"Enter smelter details",IF(ISERROR($V23),"",OFFSET('Smelter Look-up'!$F$4,$V23-4,0)))</f>
        <v>RMI</v>
      </c>
      <c r="H23" s="208">
        <f ca="1">IF(ISERROR($V23),"",OFFSET('Smelter Look-up'!$G$4,$V23-4,0))</f>
        <v>0</v>
      </c>
      <c r="I23" s="209" t="str">
        <f ca="1">IF(ISERROR($V23),"",OFFSET('Smelter Look-up'!$H$4,$V23-4,0))</f>
        <v>Changsha</v>
      </c>
      <c r="J23" s="209" t="str">
        <f ca="1">IF(ISERROR($V23),"",OFFSET('Smelter Look-up'!$I$4,$V23-4,0))</f>
        <v>Hunan Sheng</v>
      </c>
      <c r="K23" s="151"/>
      <c r="L23" s="151"/>
      <c r="M23" s="151"/>
      <c r="N23" s="151"/>
      <c r="O23" s="151"/>
      <c r="P23" s="211"/>
      <c r="Q23" s="152"/>
      <c r="R23" s="150" t="str">
        <f ca="1">IF(ISERROR($V23),"",OFFSET('Smelter Look-up'!$C$4,$V23-4,0)&amp;"")</f>
        <v>Hunan CNGR New Energy Science &amp; Technology Co., Ltd.</v>
      </c>
      <c r="S23" s="156" t="str">
        <f t="shared" ca="1" si="0"/>
        <v>CN</v>
      </c>
      <c r="T23" s="156" t="str">
        <f ca="1">IF(B23="","",IF(ISERROR(MATCH($J23,SorP!$B$1:$B$6226,0)),"",INDIRECT("'SorP'!$A$"&amp;MATCH($S23&amp;$J23,SorP!C:C,0))))</f>
        <v>CN-HN</v>
      </c>
      <c r="U23" s="169"/>
      <c r="V23" s="170">
        <f ca="1">IF(C23="",NA(),MATCH($B23&amp;$C23,'Smelter Look-up'!$J:$J,0))</f>
        <v>42</v>
      </c>
      <c r="X23" s="171">
        <f t="shared" ca="1" si="1"/>
        <v>0</v>
      </c>
      <c r="AB23" s="171" t="str">
        <f t="shared" ca="1" si="2"/>
        <v>CobaltHunan CNGR New Energy Science &amp; Technology Co., Ltd.</v>
      </c>
    </row>
    <row r="24" spans="1:28" s="171" customFormat="1" ht="20.25">
      <c r="A24" s="156" t="s">
        <v>159</v>
      </c>
      <c r="B24" s="150" t="str">
        <f ca="1">IF(LEN(A24)=0,"",INDEX('Smelter Look-up'!$A:$A,MATCH($A24,'Smelter Look-up'!$E:$E,0)))</f>
        <v>Cobalt</v>
      </c>
      <c r="C24" s="153" t="str">
        <f ca="1">IF(LEN(A24)=0,"",INDEX('Smelter Look-up'!$C:$C,MATCH($A24,'Smelter Look-up'!$E:$E,0)))</f>
        <v>Hunan Yacheng New Materials Co., Ltd.</v>
      </c>
      <c r="D24" s="150"/>
      <c r="E24" s="150" t="str">
        <f ca="1">IF(ISERROR($V24),"",OFFSET('Smelter Look-up'!$D$4,$V24-4,0)&amp;"")</f>
        <v>CHINA</v>
      </c>
      <c r="F24" s="150" t="str">
        <f ca="1">IF(ISERROR($V24),"",OFFSET('Smelter Look-up'!$E$4,$V24-4,0))</f>
        <v>CID003404</v>
      </c>
      <c r="G24" s="150" t="str">
        <f ca="1">IF(C24=$X$4,"Enter smelter details",IF(ISERROR($V24),"",OFFSET('Smelter Look-up'!$F$4,$V24-4,0)))</f>
        <v>RMI</v>
      </c>
      <c r="H24" s="208">
        <f ca="1">IF(ISERROR($V24),"",OFFSET('Smelter Look-up'!$G$4,$V24-4,0))</f>
        <v>0</v>
      </c>
      <c r="I24" s="209" t="str">
        <f ca="1">IF(ISERROR($V24),"",OFFSET('Smelter Look-up'!$H$4,$V24-4,0))</f>
        <v>Changsha</v>
      </c>
      <c r="J24" s="209" t="str">
        <f ca="1">IF(ISERROR($V24),"",OFFSET('Smelter Look-up'!$I$4,$V24-4,0))</f>
        <v>Hunan Sheng</v>
      </c>
      <c r="K24" s="151"/>
      <c r="L24" s="151"/>
      <c r="M24" s="151"/>
      <c r="N24" s="151"/>
      <c r="O24" s="151"/>
      <c r="P24" s="211"/>
      <c r="Q24" s="152"/>
      <c r="R24" s="150" t="str">
        <f ca="1">IF(ISERROR($V24),"",OFFSET('Smelter Look-up'!$C$4,$V24-4,0)&amp;"")</f>
        <v>Hunan Yacheng New Materials Co., Ltd.</v>
      </c>
      <c r="S24" s="156" t="str">
        <f t="shared" ca="1" si="0"/>
        <v>CN</v>
      </c>
      <c r="T24" s="156" t="str">
        <f ca="1">IF(B24="","",IF(ISERROR(MATCH($J24,SorP!$B$1:$B$6226,0)),"",INDIRECT("'SorP'!$A$"&amp;MATCH($S24&amp;$J24,SorP!C:C,0))))</f>
        <v>CN-HN</v>
      </c>
      <c r="U24" s="169"/>
      <c r="V24" s="170">
        <f ca="1">IF(C24="",NA(),MATCH($B24&amp;$C24,'Smelter Look-up'!$J:$J,0))</f>
        <v>47</v>
      </c>
      <c r="X24" s="171">
        <f t="shared" ca="1" si="1"/>
        <v>0</v>
      </c>
      <c r="AB24" s="171" t="str">
        <f t="shared" ca="1" si="2"/>
        <v>CobaltHunan Yacheng New Materials Co., Ltd.</v>
      </c>
    </row>
    <row r="25" spans="1:28" s="171" customFormat="1" ht="38.25">
      <c r="A25" s="156" t="s">
        <v>163</v>
      </c>
      <c r="B25" s="150" t="str">
        <f ca="1">IF(LEN(A25)=0,"",INDEX('Smelter Look-up'!$A:$A,MATCH($A25,'Smelter Look-up'!$E:$E,0)))</f>
        <v>Cobalt</v>
      </c>
      <c r="C25" s="153" t="str">
        <f ca="1">IF(LEN(A25)=0,"",INDEX('Smelter Look-up'!$C:$C,MATCH($A25,'Smelter Look-up'!$E:$E,0)))</f>
        <v>ICoNiChem</v>
      </c>
      <c r="D25" s="150"/>
      <c r="E25" s="150" t="str">
        <f ca="1">IF(ISERROR($V25),"",OFFSET('Smelter Look-up'!$D$4,$V25-4,0)&amp;"")</f>
        <v>UNITED KINGDOM OF GREAT BRITAIN AND NORTHERN IRELAND</v>
      </c>
      <c r="F25" s="150" t="str">
        <f ca="1">IF(ISERROR($V25),"",OFFSET('Smelter Look-up'!$E$4,$V25-4,0))</f>
        <v>CID003491</v>
      </c>
      <c r="G25" s="150" t="str">
        <f ca="1">IF(C25=$X$4,"Enter smelter details",IF(ISERROR($V25),"",OFFSET('Smelter Look-up'!$F$4,$V25-4,0)))</f>
        <v>RMI</v>
      </c>
      <c r="H25" s="208">
        <f ca="1">IF(ISERROR($V25),"",OFFSET('Smelter Look-up'!$G$4,$V25-4,0))</f>
        <v>0</v>
      </c>
      <c r="I25" s="209" t="str">
        <f ca="1">IF(ISERROR($V25),"",OFFSET('Smelter Look-up'!$H$4,$V25-4,0))</f>
        <v>Widnes</v>
      </c>
      <c r="J25" s="209" t="str">
        <f ca="1">IF(ISERROR($V25),"",OFFSET('Smelter Look-up'!$I$4,$V25-4,0))</f>
        <v>Cheshire West and Chester</v>
      </c>
      <c r="K25" s="151"/>
      <c r="L25" s="151"/>
      <c r="M25" s="151"/>
      <c r="N25" s="151"/>
      <c r="O25" s="151"/>
      <c r="P25" s="211"/>
      <c r="Q25" s="152"/>
      <c r="R25" s="150" t="str">
        <f ca="1">IF(ISERROR($V25),"",OFFSET('Smelter Look-up'!$C$4,$V25-4,0)&amp;"")</f>
        <v>ICoNiChem</v>
      </c>
      <c r="S25" s="156" t="str">
        <f t="shared" ca="1" si="0"/>
        <v>GB</v>
      </c>
      <c r="T25" s="156" t="str">
        <f ca="1">IF(B25="","",IF(ISERROR(MATCH($J25,SorP!$B$1:$B$6226,0)),"",INDIRECT("'SorP'!$A$"&amp;MATCH($S25&amp;$J25,SorP!C:C,0))))</f>
        <v>GB-CHW</v>
      </c>
      <c r="U25" s="169"/>
      <c r="V25" s="170">
        <f ca="1">IF(C25="",NA(),MATCH($B25&amp;$C25,'Smelter Look-up'!$J:$J,0))</f>
        <v>49</v>
      </c>
      <c r="X25" s="171">
        <f t="shared" ca="1" si="1"/>
        <v>0</v>
      </c>
      <c r="AB25" s="171" t="str">
        <f t="shared" ca="1" si="2"/>
        <v>CobaltICoNiChem</v>
      </c>
    </row>
    <row r="26" spans="1:28" s="171" customFormat="1" ht="20.25">
      <c r="A26" s="156" t="s">
        <v>170</v>
      </c>
      <c r="B26" s="150" t="str">
        <f ca="1">IF(LEN(A26)=0,"",INDEX('Smelter Look-up'!$A:$A,MATCH($A26,'Smelter Look-up'!$E:$E,0)))</f>
        <v>Cobalt</v>
      </c>
      <c r="C26" s="153" t="str">
        <f ca="1">IF(LEN(A26)=0,"",INDEX('Smelter Look-up'!$C:$C,MATCH($A26,'Smelter Look-up'!$E:$E,0)))</f>
        <v>Jiangsu Xiongfeng Technology Co., Ltd.</v>
      </c>
      <c r="D26" s="150"/>
      <c r="E26" s="150" t="str">
        <f ca="1">IF(ISERROR($V26),"",OFFSET('Smelter Look-up'!$D$4,$V26-4,0)&amp;"")</f>
        <v>CHINA</v>
      </c>
      <c r="F26" s="150" t="str">
        <f ca="1">IF(ISERROR($V26),"",OFFSET('Smelter Look-up'!$E$4,$V26-4,0))</f>
        <v>CID003293</v>
      </c>
      <c r="G26" s="150" t="str">
        <f ca="1">IF(C26=$X$4,"Enter smelter details",IF(ISERROR($V26),"",OFFSET('Smelter Look-up'!$F$4,$V26-4,0)))</f>
        <v>RMI</v>
      </c>
      <c r="H26" s="208">
        <f ca="1">IF(ISERROR($V26),"",OFFSET('Smelter Look-up'!$G$4,$V26-4,0))</f>
        <v>0</v>
      </c>
      <c r="I26" s="209" t="str">
        <f ca="1">IF(ISERROR($V26),"",OFFSET('Smelter Look-up'!$H$4,$V26-4,0))</f>
        <v>Haimen</v>
      </c>
      <c r="J26" s="209" t="str">
        <f ca="1">IF(ISERROR($V26),"",OFFSET('Smelter Look-up'!$I$4,$V26-4,0))</f>
        <v>Jiangsu Sheng</v>
      </c>
      <c r="K26" s="151"/>
      <c r="L26" s="151"/>
      <c r="M26" s="151"/>
      <c r="N26" s="151"/>
      <c r="O26" s="151"/>
      <c r="P26" s="211"/>
      <c r="Q26" s="152"/>
      <c r="R26" s="150" t="str">
        <f ca="1">IF(ISERROR($V26),"",OFFSET('Smelter Look-up'!$C$4,$V26-4,0)&amp;"")</f>
        <v>Jiangsu Xiongfeng Technology Co., Ltd.</v>
      </c>
      <c r="S26" s="156" t="str">
        <f t="shared" ca="1" si="0"/>
        <v>CN</v>
      </c>
      <c r="T26" s="156" t="str">
        <f ca="1">IF(B26="","",IF(ISERROR(MATCH($J26,SorP!$B$1:$B$6226,0)),"",INDIRECT("'SorP'!$A$"&amp;MATCH($S26&amp;$J26,SorP!C:C,0))))</f>
        <v>CN-JS</v>
      </c>
      <c r="U26" s="169"/>
      <c r="V26" s="170">
        <f ca="1">IF(C26="",NA(),MATCH($B26&amp;$C26,'Smelter Look-up'!$J:$J,0))</f>
        <v>57</v>
      </c>
      <c r="X26" s="171">
        <f t="shared" ca="1" si="1"/>
        <v>0</v>
      </c>
      <c r="AB26" s="171" t="str">
        <f t="shared" ca="1" si="2"/>
        <v>CobaltJiangsu Xiongfeng Technology Co., Ltd.</v>
      </c>
    </row>
    <row r="27" spans="1:28" s="171" customFormat="1" ht="20.25">
      <c r="A27" s="156" t="s">
        <v>172</v>
      </c>
      <c r="B27" s="150" t="str">
        <f ca="1">IF(LEN(A27)=0,"",INDEX('Smelter Look-up'!$A:$A,MATCH($A27,'Smelter Look-up'!$E:$E,0)))</f>
        <v>Cobalt</v>
      </c>
      <c r="C27" s="153" t="str">
        <f ca="1">IF(LEN(A27)=0,"",INDEX('Smelter Look-up'!$C:$C,MATCH($A27,'Smelter Look-up'!$E:$E,0)))</f>
        <v>Jiangxi Jiangwu Cobalt Industrial Co., Ltd.</v>
      </c>
      <c r="D27" s="150"/>
      <c r="E27" s="150" t="str">
        <f ca="1">IF(ISERROR($V27),"",OFFSET('Smelter Look-up'!$D$4,$V27-4,0)&amp;"")</f>
        <v>CHINA</v>
      </c>
      <c r="F27" s="150" t="str">
        <f ca="1">IF(ISERROR($V27),"",OFFSET('Smelter Look-up'!$E$4,$V27-4,0))</f>
        <v>CID003377</v>
      </c>
      <c r="G27" s="150" t="str">
        <f ca="1">IF(C27=$X$4,"Enter smelter details",IF(ISERROR($V27),"",OFFSET('Smelter Look-up'!$F$4,$V27-4,0)))</f>
        <v>RMI</v>
      </c>
      <c r="H27" s="208">
        <f ca="1">IF(ISERROR($V27),"",OFFSET('Smelter Look-up'!$G$4,$V27-4,0))</f>
        <v>0</v>
      </c>
      <c r="I27" s="209" t="str">
        <f ca="1">IF(ISERROR($V27),"",OFFSET('Smelter Look-up'!$H$4,$V27-4,0))</f>
        <v>Ganzhou</v>
      </c>
      <c r="J27" s="209" t="str">
        <f ca="1">IF(ISERROR($V27),"",OFFSET('Smelter Look-up'!$I$4,$V27-4,0))</f>
        <v>Jiangxi Sheng</v>
      </c>
      <c r="K27" s="151"/>
      <c r="L27" s="151"/>
      <c r="M27" s="151"/>
      <c r="N27" s="151"/>
      <c r="O27" s="151"/>
      <c r="P27" s="211"/>
      <c r="Q27" s="152"/>
      <c r="R27" s="150" t="str">
        <f ca="1">IF(ISERROR($V27),"",OFFSET('Smelter Look-up'!$C$4,$V27-4,0)&amp;"")</f>
        <v>Jiangxi Jiangwu Cobalt Industrial Co., Ltd.</v>
      </c>
      <c r="S27" s="156" t="str">
        <f t="shared" ca="1" si="0"/>
        <v>CN</v>
      </c>
      <c r="T27" s="156" t="str">
        <f ca="1">IF(B27="","",IF(ISERROR(MATCH($J27,SorP!$B$1:$B$6226,0)),"",INDIRECT("'SorP'!$A$"&amp;MATCH($S27&amp;$J27,SorP!C:C,0))))</f>
        <v>CN-JX</v>
      </c>
      <c r="U27" s="169"/>
      <c r="V27" s="170">
        <f ca="1">IF(C27="",NA(),MATCH($B27&amp;$C27,'Smelter Look-up'!$J:$J,0))</f>
        <v>58</v>
      </c>
      <c r="X27" s="171">
        <f t="shared" ca="1" si="1"/>
        <v>0</v>
      </c>
      <c r="AB27" s="171" t="str">
        <f t="shared" ca="1" si="2"/>
        <v>CobaltJiangxi Jiangwu Cobalt Industrial Co., Ltd.</v>
      </c>
    </row>
    <row r="28" spans="1:28" s="171" customFormat="1" ht="20.25">
      <c r="A28" s="156" t="s">
        <v>175</v>
      </c>
      <c r="B28" s="150" t="str">
        <f ca="1">IF(LEN(A28)=0,"",INDEX('Smelter Look-up'!$A:$A,MATCH($A28,'Smelter Look-up'!$E:$E,0)))</f>
        <v>Cobalt</v>
      </c>
      <c r="C28" s="153" t="str">
        <f ca="1">IF(LEN(A28)=0,"",INDEX('Smelter Look-up'!$C:$C,MATCH($A28,'Smelter Look-up'!$E:$E,0)))</f>
        <v>Jingmen GEM Co., Ltd.</v>
      </c>
      <c r="D28" s="150"/>
      <c r="E28" s="150" t="str">
        <f ca="1">IF(ISERROR($V28),"",OFFSET('Smelter Look-up'!$D$4,$V28-4,0)&amp;"")</f>
        <v>CHINA</v>
      </c>
      <c r="F28" s="150" t="str">
        <f ca="1">IF(ISERROR($V28),"",OFFSET('Smelter Look-up'!$E$4,$V28-4,0))</f>
        <v>CID003378</v>
      </c>
      <c r="G28" s="150" t="str">
        <f ca="1">IF(C28=$X$4,"Enter smelter details",IF(ISERROR($V28),"",OFFSET('Smelter Look-up'!$F$4,$V28-4,0)))</f>
        <v>RMI</v>
      </c>
      <c r="H28" s="208">
        <f ca="1">IF(ISERROR($V28),"",OFFSET('Smelter Look-up'!$G$4,$V28-4,0))</f>
        <v>0</v>
      </c>
      <c r="I28" s="209" t="str">
        <f ca="1">IF(ISERROR($V28),"",OFFSET('Smelter Look-up'!$H$4,$V28-4,0))</f>
        <v>Jingmen</v>
      </c>
      <c r="J28" s="209" t="str">
        <f ca="1">IF(ISERROR($V28),"",OFFSET('Smelter Look-up'!$I$4,$V28-4,0))</f>
        <v>Hubei Sheng</v>
      </c>
      <c r="K28" s="151"/>
      <c r="L28" s="151"/>
      <c r="M28" s="151"/>
      <c r="N28" s="151"/>
      <c r="O28" s="151"/>
      <c r="P28" s="211"/>
      <c r="Q28" s="152"/>
      <c r="R28" s="150" t="str">
        <f ca="1">IF(ISERROR($V28),"",OFFSET('Smelter Look-up'!$C$4,$V28-4,0)&amp;"")</f>
        <v>Jingmen GEM Co., Ltd.</v>
      </c>
      <c r="S28" s="156" t="str">
        <f t="shared" ca="1" si="0"/>
        <v>CN</v>
      </c>
      <c r="T28" s="156" t="str">
        <f ca="1">IF(B28="","",IF(ISERROR(MATCH($J28,SorP!$B$1:$B$6226,0)),"",INDIRECT("'SorP'!$A$"&amp;MATCH($S28&amp;$J28,SorP!C:C,0))))</f>
        <v>CN-HB</v>
      </c>
      <c r="U28" s="169"/>
      <c r="V28" s="170">
        <f ca="1">IF(C28="",NA(),MATCH($B28&amp;$C28,'Smelter Look-up'!$J:$J,0))</f>
        <v>62</v>
      </c>
      <c r="X28" s="171">
        <f t="shared" ca="1" si="1"/>
        <v>0</v>
      </c>
      <c r="AB28" s="171" t="str">
        <f t="shared" ca="1" si="2"/>
        <v>CobaltJingmen GEM Co., Ltd.</v>
      </c>
    </row>
    <row r="29" spans="1:28" s="171" customFormat="1" ht="25.5">
      <c r="A29" s="156" t="s">
        <v>184</v>
      </c>
      <c r="B29" s="150" t="str">
        <f ca="1">IF(LEN(A29)=0,"",INDEX('Smelter Look-up'!$A:$A,MATCH($A29,'Smelter Look-up'!$E:$E,0)))</f>
        <v>Cobalt</v>
      </c>
      <c r="C29" s="153" t="str">
        <f ca="1">IF(LEN(A29)=0,"",INDEX('Smelter Look-up'!$C:$C,MATCH($A29,'Smelter Look-up'!$E:$E,0)))</f>
        <v>Kamoto Copper Company</v>
      </c>
      <c r="D29" s="150"/>
      <c r="E29" s="150" t="str">
        <f ca="1">IF(ISERROR($V29),"",OFFSET('Smelter Look-up'!$D$4,$V29-4,0)&amp;"")</f>
        <v>CONGO, DEMOCRATIC REPUBLIC OF THE</v>
      </c>
      <c r="F29" s="150" t="str">
        <f ca="1">IF(ISERROR($V29),"",OFFSET('Smelter Look-up'!$E$4,$V29-4,0))</f>
        <v>CID003261</v>
      </c>
      <c r="G29" s="150" t="str">
        <f ca="1">IF(C29=$X$4,"Enter smelter details",IF(ISERROR($V29),"",OFFSET('Smelter Look-up'!$F$4,$V29-4,0)))</f>
        <v>RMI</v>
      </c>
      <c r="H29" s="208">
        <f ca="1">IF(ISERROR($V29),"",OFFSET('Smelter Look-up'!$G$4,$V29-4,0))</f>
        <v>0</v>
      </c>
      <c r="I29" s="209" t="str">
        <f ca="1">IF(ISERROR($V29),"",OFFSET('Smelter Look-up'!$H$4,$V29-4,0))</f>
        <v>Kolwezi</v>
      </c>
      <c r="J29" s="209" t="str">
        <f ca="1">IF(ISERROR($V29),"",OFFSET('Smelter Look-up'!$I$4,$V29-4,0))</f>
        <v>Lualaba</v>
      </c>
      <c r="K29" s="151"/>
      <c r="L29" s="151"/>
      <c r="M29" s="151"/>
      <c r="N29" s="151"/>
      <c r="O29" s="151"/>
      <c r="P29" s="211"/>
      <c r="Q29" s="152"/>
      <c r="R29" s="150" t="str">
        <f ca="1">IF(ISERROR($V29),"",OFFSET('Smelter Look-up'!$C$4,$V29-4,0)&amp;"")</f>
        <v>Kamoto Copper Company</v>
      </c>
      <c r="S29" s="156" t="str">
        <f t="shared" ca="1" si="0"/>
        <v>CD</v>
      </c>
      <c r="T29" s="156" t="str">
        <f ca="1">IF(B29="","",IF(ISERROR(MATCH($J29,SorP!$B$1:$B$6226,0)),"",INDIRECT("'SorP'!$A$"&amp;MATCH($S29&amp;$J29,SorP!C:C,0))))</f>
        <v>CD-LU</v>
      </c>
      <c r="U29" s="169"/>
      <c r="V29" s="170">
        <f ca="1">IF(C29="",NA(),MATCH($B29&amp;$C29,'Smelter Look-up'!$J:$J,0))</f>
        <v>64</v>
      </c>
      <c r="X29" s="171">
        <f t="shared" ca="1" si="1"/>
        <v>0</v>
      </c>
      <c r="AB29" s="171" t="str">
        <f t="shared" ca="1" si="2"/>
        <v>CobaltKamoto Copper Company</v>
      </c>
    </row>
    <row r="30" spans="1:28" s="171" customFormat="1" ht="25.5">
      <c r="A30" s="156" t="s">
        <v>12713</v>
      </c>
      <c r="B30" s="150" t="str">
        <f ca="1">IF(LEN(A30)=0,"",INDEX('Smelter Look-up'!$A:$A,MATCH($A30,'Smelter Look-up'!$E:$E,0)))</f>
        <v>Cobalt</v>
      </c>
      <c r="C30" s="153" t="str">
        <f ca="1">IF(LEN(A30)=0,"",INDEX('Smelter Look-up'!$C:$C,MATCH($A30,'Smelter Look-up'!$E:$E,0)))</f>
        <v>Kisanfu Mining (Kimin)</v>
      </c>
      <c r="D30" s="150"/>
      <c r="E30" s="150" t="str">
        <f ca="1">IF(ISERROR($V30),"",OFFSET('Smelter Look-up'!$D$4,$V30-4,0)&amp;"")</f>
        <v>CONGO, DEMOCRATIC REPUBLIC OF THE</v>
      </c>
      <c r="F30" s="150" t="str">
        <f ca="1">IF(ISERROR($V30),"",OFFSET('Smelter Look-up'!$E$4,$V30-4,0))</f>
        <v>CID003587</v>
      </c>
      <c r="G30" s="150" t="str">
        <f ca="1">IF(C30=$X$4,"Enter smelter details",IF(ISERROR($V30),"",OFFSET('Smelter Look-up'!$F$4,$V30-4,0)))</f>
        <v>RMI</v>
      </c>
      <c r="H30" s="208">
        <f ca="1">IF(ISERROR($V30),"",OFFSET('Smelter Look-up'!$G$4,$V30-4,0))</f>
        <v>0</v>
      </c>
      <c r="I30" s="209" t="str">
        <f ca="1">IF(ISERROR($V30),"",OFFSET('Smelter Look-up'!$H$4,$V30-4,0))</f>
        <v>Kolwezi</v>
      </c>
      <c r="J30" s="209" t="str">
        <f ca="1">IF(ISERROR($V30),"",OFFSET('Smelter Look-up'!$I$4,$V30-4,0))</f>
        <v>Lualaba</v>
      </c>
      <c r="K30" s="151"/>
      <c r="L30" s="151"/>
      <c r="M30" s="151"/>
      <c r="N30" s="151"/>
      <c r="O30" s="151"/>
      <c r="P30" s="211"/>
      <c r="Q30" s="152"/>
      <c r="R30" s="150" t="str">
        <f ca="1">IF(ISERROR($V30),"",OFFSET('Smelter Look-up'!$C$4,$V30-4,0)&amp;"")</f>
        <v>Kisanfu Mining (Kimin)</v>
      </c>
      <c r="S30" s="156" t="str">
        <f t="shared" ca="1" si="0"/>
        <v>CD</v>
      </c>
      <c r="T30" s="156" t="str">
        <f ca="1">IF(B30="","",IF(ISERROR(MATCH($J30,SorP!$B$1:$B$6226,0)),"",INDIRECT("'SorP'!$A$"&amp;MATCH($S30&amp;$J30,SorP!C:C,0))))</f>
        <v>CD-LU</v>
      </c>
      <c r="U30" s="169"/>
      <c r="V30" s="170">
        <f ca="1">IF(C30="",NA(),MATCH($B30&amp;$C30,'Smelter Look-up'!$J:$J,0))</f>
        <v>67</v>
      </c>
      <c r="X30" s="171">
        <f t="shared" ca="1" si="1"/>
        <v>0</v>
      </c>
      <c r="AB30" s="171" t="str">
        <f t="shared" ca="1" si="2"/>
        <v>CobaltKisanfu Mining (Kimin)</v>
      </c>
    </row>
    <row r="31" spans="1:28" s="171" customFormat="1" ht="25.5">
      <c r="A31" s="156" t="s">
        <v>189</v>
      </c>
      <c r="B31" s="150" t="str">
        <f ca="1">IF(LEN(A31)=0,"",INDEX('Smelter Look-up'!$A:$A,MATCH($A31,'Smelter Look-up'!$E:$E,0)))</f>
        <v>Cobalt</v>
      </c>
      <c r="C31" s="153" t="str">
        <f ca="1">IF(LEN(A31)=0,"",INDEX('Smelter Look-up'!$C:$C,MATCH($A31,'Smelter Look-up'!$E:$E,0)))</f>
        <v>La Compagnie de Traitement des Rejets de Kingamyambo S.A. (Metalkol S.A.)</v>
      </c>
      <c r="D31" s="150"/>
      <c r="E31" s="150" t="str">
        <f ca="1">IF(ISERROR($V31),"",OFFSET('Smelter Look-up'!$D$4,$V31-4,0)&amp;"")</f>
        <v>CONGO, DEMOCRATIC REPUBLIC OF THE</v>
      </c>
      <c r="F31" s="150" t="str">
        <f ca="1">IF(ISERROR($V31),"",OFFSET('Smelter Look-up'!$E$4,$V31-4,0))</f>
        <v>CID003275</v>
      </c>
      <c r="G31" s="150" t="str">
        <f ca="1">IF(C31=$X$4,"Enter smelter details",IF(ISERROR($V31),"",OFFSET('Smelter Look-up'!$F$4,$V31-4,0)))</f>
        <v>RMI</v>
      </c>
      <c r="H31" s="208">
        <f ca="1">IF(ISERROR($V31),"",OFFSET('Smelter Look-up'!$G$4,$V31-4,0))</f>
        <v>0</v>
      </c>
      <c r="I31" s="209" t="str">
        <f ca="1">IF(ISERROR($V31),"",OFFSET('Smelter Look-up'!$H$4,$V31-4,0))</f>
        <v>Lubumbashi</v>
      </c>
      <c r="J31" s="209" t="str">
        <f ca="1">IF(ISERROR($V31),"",OFFSET('Smelter Look-up'!$I$4,$V31-4,0))</f>
        <v>Haut-Katanga</v>
      </c>
      <c r="K31" s="151"/>
      <c r="L31" s="151"/>
      <c r="M31" s="151"/>
      <c r="N31" s="151"/>
      <c r="O31" s="151"/>
      <c r="P31" s="211"/>
      <c r="Q31" s="152"/>
      <c r="R31" s="150" t="str">
        <f ca="1">IF(ISERROR($V31),"",OFFSET('Smelter Look-up'!$C$4,$V31-4,0)&amp;"")</f>
        <v>La Compagnie de Traitement des Rejets de Kingamyambo S.A. (Metalkol S.A.)</v>
      </c>
      <c r="S31" s="156" t="str">
        <f t="shared" ca="1" si="0"/>
        <v>CD</v>
      </c>
      <c r="T31" s="156" t="str">
        <f ca="1">IF(B31="","",IF(ISERROR(MATCH($J31,SorP!$B$1:$B$6226,0)),"",INDIRECT("'SorP'!$A$"&amp;MATCH($S31&amp;$J31,SorP!C:C,0))))</f>
        <v>CD-HK</v>
      </c>
      <c r="U31" s="169"/>
      <c r="V31" s="170">
        <f ca="1">IF(C31="",NA(),MATCH($B31&amp;$C31,'Smelter Look-up'!$J:$J,0))</f>
        <v>70</v>
      </c>
      <c r="X31" s="171">
        <f t="shared" ca="1" si="1"/>
        <v>0</v>
      </c>
      <c r="AB31" s="171" t="str">
        <f t="shared" ca="1" si="2"/>
        <v>CobaltLa Compagnie de Traitement des Rejets de Kingamyambo S.A. (Metalkol S.A.)</v>
      </c>
    </row>
    <row r="32" spans="1:28" s="171" customFormat="1" ht="25.5">
      <c r="A32" s="156" t="s">
        <v>191</v>
      </c>
      <c r="B32" s="150" t="str">
        <f ca="1">IF(LEN(A32)=0,"",INDEX('Smelter Look-up'!$A:$A,MATCH($A32,'Smelter Look-up'!$E:$E,0)))</f>
        <v>Cobalt</v>
      </c>
      <c r="C32" s="153" t="str">
        <f ca="1">IF(LEN(A32)=0,"",INDEX('Smelter Look-up'!$C:$C,MATCH($A32,'Smelter Look-up'!$E:$E,0)))</f>
        <v>Lanzhou Jinchuan Advanced Materials Technology Co., Ltd.</v>
      </c>
      <c r="D32" s="150"/>
      <c r="E32" s="150" t="str">
        <f ca="1">IF(ISERROR($V32),"",OFFSET('Smelter Look-up'!$D$4,$V32-4,0)&amp;"")</f>
        <v>CHINA</v>
      </c>
      <c r="F32" s="150" t="str">
        <f ca="1">IF(ISERROR($V32),"",OFFSET('Smelter Look-up'!$E$4,$V32-4,0))</f>
        <v>CID003210</v>
      </c>
      <c r="G32" s="150" t="str">
        <f ca="1">IF(C32=$X$4,"Enter smelter details",IF(ISERROR($V32),"",OFFSET('Smelter Look-up'!$F$4,$V32-4,0)))</f>
        <v>RMI</v>
      </c>
      <c r="H32" s="208">
        <f ca="1">IF(ISERROR($V32),"",OFFSET('Smelter Look-up'!$G$4,$V32-4,0))</f>
        <v>0</v>
      </c>
      <c r="I32" s="209" t="str">
        <f ca="1">IF(ISERROR($V32),"",OFFSET('Smelter Look-up'!$H$4,$V32-4,0))</f>
        <v>Lanzhou</v>
      </c>
      <c r="J32" s="209" t="str">
        <f ca="1">IF(ISERROR($V32),"",OFFSET('Smelter Look-up'!$I$4,$V32-4,0))</f>
        <v>Gansu Sheng</v>
      </c>
      <c r="K32" s="151"/>
      <c r="L32" s="151"/>
      <c r="M32" s="151"/>
      <c r="N32" s="151"/>
      <c r="O32" s="151"/>
      <c r="P32" s="211"/>
      <c r="Q32" s="152"/>
      <c r="R32" s="150" t="str">
        <f ca="1">IF(ISERROR($V32),"",OFFSET('Smelter Look-up'!$C$4,$V32-4,0)&amp;"")</f>
        <v>Lanzhou Jinchuan Advanced Materials Technology Co., Ltd.</v>
      </c>
      <c r="S32" s="156" t="str">
        <f t="shared" ca="1" si="0"/>
        <v>CN</v>
      </c>
      <c r="T32" s="156" t="str">
        <f ca="1">IF(B32="","",IF(ISERROR(MATCH($J32,SorP!$B$1:$B$6226,0)),"",INDIRECT("'SorP'!$A$"&amp;MATCH($S32&amp;$J32,SorP!C:C,0))))</f>
        <v>CN-GS</v>
      </c>
      <c r="U32" s="169"/>
      <c r="V32" s="170">
        <f ca="1">IF(C32="",NA(),MATCH($B32&amp;$C32,'Smelter Look-up'!$J:$J,0))</f>
        <v>74</v>
      </c>
      <c r="X32" s="171">
        <f t="shared" ca="1" si="1"/>
        <v>0</v>
      </c>
      <c r="AB32" s="171" t="str">
        <f t="shared" ca="1" si="2"/>
        <v>CobaltLanzhou Jinchuan Advanced Materials Technology Co., Ltd.</v>
      </c>
    </row>
    <row r="33" spans="1:28" s="171" customFormat="1" ht="25.5">
      <c r="A33" s="156" t="s">
        <v>12715</v>
      </c>
      <c r="B33" s="150" t="str">
        <f ca="1">IF(LEN(A33)=0,"",INDEX('Smelter Look-up'!$A:$A,MATCH($A33,'Smelter Look-up'!$E:$E,0)))</f>
        <v>Cobalt</v>
      </c>
      <c r="C33" s="153" t="str">
        <f ca="1">IF(LEN(A33)=0,"",INDEX('Smelter Look-up'!$C:$C,MATCH($A33,'Smelter Look-up'!$E:$E,0)))</f>
        <v>Lianyou Resources Co., Ltd.</v>
      </c>
      <c r="D33" s="150"/>
      <c r="E33" s="150" t="str">
        <f ca="1">IF(ISERROR($V33),"",OFFSET('Smelter Look-up'!$D$4,$V33-4,0)&amp;"")</f>
        <v>TAIWAN, PROVINCE OF CHINA</v>
      </c>
      <c r="F33" s="150" t="str">
        <f ca="1">IF(ISERROR($V33),"",OFFSET('Smelter Look-up'!$E$4,$V33-4,0))</f>
        <v>CID004393</v>
      </c>
      <c r="G33" s="150" t="str">
        <f ca="1">IF(C33=$X$4,"Enter smelter details",IF(ISERROR($V33),"",OFFSET('Smelter Look-up'!$F$4,$V33-4,0)))</f>
        <v>RMI</v>
      </c>
      <c r="H33" s="208">
        <f ca="1">IF(ISERROR($V33),"",OFFSET('Smelter Look-up'!$G$4,$V33-4,0))</f>
        <v>0</v>
      </c>
      <c r="I33" s="209" t="str">
        <f ca="1">IF(ISERROR($V33),"",OFFSET('Smelter Look-up'!$H$4,$V33-4,0))</f>
        <v>Wujie</v>
      </c>
      <c r="J33" s="209" t="str">
        <f ca="1">IF(ISERROR($V33),"",OFFSET('Smelter Look-up'!$I$4,$V33-4,0))</f>
        <v>Yilan</v>
      </c>
      <c r="K33" s="151"/>
      <c r="L33" s="151"/>
      <c r="M33" s="151"/>
      <c r="N33" s="151"/>
      <c r="O33" s="151"/>
      <c r="P33" s="211"/>
      <c r="Q33" s="152"/>
      <c r="R33" s="150" t="str">
        <f ca="1">IF(ISERROR($V33),"",OFFSET('Smelter Look-up'!$C$4,$V33-4,0)&amp;"")</f>
        <v>Lianyou Resources Co., Ltd.</v>
      </c>
      <c r="S33" s="156" t="str">
        <f t="shared" ca="1" si="0"/>
        <v>TW</v>
      </c>
      <c r="T33" s="156" t="str">
        <f ca="1">IF(B33="","",IF(ISERROR(MATCH($J33,SorP!$B$1:$B$6226,0)),"",INDIRECT("'SorP'!$A$"&amp;MATCH($S33&amp;$J33,SorP!C:C,0))))</f>
        <v>TW-ILA</v>
      </c>
      <c r="U33" s="169"/>
      <c r="V33" s="170">
        <f ca="1">IF(C33="",NA(),MATCH($B33&amp;$C33,'Smelter Look-up'!$J:$J,0))</f>
        <v>75</v>
      </c>
      <c r="X33" s="171">
        <f t="shared" ca="1" si="1"/>
        <v>0</v>
      </c>
      <c r="AB33" s="171" t="str">
        <f t="shared" ca="1" si="2"/>
        <v>CobaltLianyou Resources Co., Ltd.</v>
      </c>
    </row>
    <row r="34" spans="1:28" s="171" customFormat="1" ht="25.5">
      <c r="A34" s="156" t="s">
        <v>218</v>
      </c>
      <c r="B34" s="150" t="str">
        <f ca="1">IF(LEN(A34)=0,"",INDEX('Smelter Look-up'!$A:$A,MATCH($A34,'Smelter Look-up'!$E:$E,0)))</f>
        <v>Cobalt</v>
      </c>
      <c r="C34" s="153" t="str">
        <f ca="1">IF(LEN(A34)=0,"",INDEX('Smelter Look-up'!$C:$C,MATCH($A34,'Smelter Look-up'!$E:$E,0)))</f>
        <v>Mechema Taiwan Plant 2</v>
      </c>
      <c r="D34" s="150"/>
      <c r="E34" s="150" t="str">
        <f ca="1">IF(ISERROR($V34),"",OFFSET('Smelter Look-up'!$D$4,$V34-4,0)&amp;"")</f>
        <v>TAIWAN, PROVINCE OF CHINA</v>
      </c>
      <c r="F34" s="150" t="str">
        <f ca="1">IF(ISERROR($V34),"",OFFSET('Smelter Look-up'!$E$4,$V34-4,0))</f>
        <v>CID003534</v>
      </c>
      <c r="G34" s="150" t="str">
        <f ca="1">IF(C34=$X$4,"Enter smelter details",IF(ISERROR($V34),"",OFFSET('Smelter Look-up'!$F$4,$V34-4,0)))</f>
        <v>RMI</v>
      </c>
      <c r="H34" s="208">
        <f ca="1">IF(ISERROR($V34),"",OFFSET('Smelter Look-up'!$G$4,$V34-4,0))</f>
        <v>0</v>
      </c>
      <c r="I34" s="209" t="str">
        <f ca="1">IF(ISERROR($V34),"",OFFSET('Smelter Look-up'!$H$4,$V34-4,0))</f>
        <v>Taoyuan</v>
      </c>
      <c r="J34" s="209" t="str">
        <f ca="1">IF(ISERROR($V34),"",OFFSET('Smelter Look-up'!$I$4,$V34-4,0))</f>
        <v>Taoyuan</v>
      </c>
      <c r="K34" s="151"/>
      <c r="L34" s="151"/>
      <c r="M34" s="151"/>
      <c r="N34" s="151"/>
      <c r="O34" s="151"/>
      <c r="P34" s="211"/>
      <c r="Q34" s="152"/>
      <c r="R34" s="150" t="str">
        <f ca="1">IF(ISERROR($V34),"",OFFSET('Smelter Look-up'!$C$4,$V34-4,0)&amp;"")</f>
        <v>Mechema Taiwan Plant 2</v>
      </c>
      <c r="S34" s="156" t="str">
        <f t="shared" ca="1" si="0"/>
        <v>TW</v>
      </c>
      <c r="T34" s="156" t="str">
        <f ca="1">IF(B34="","",IF(ISERROR(MATCH($J34,SorP!$B$1:$B$6226,0)),"",INDIRECT("'SorP'!$A$"&amp;MATCH($S34&amp;$J34,SorP!C:C,0))))</f>
        <v>TW-TAO</v>
      </c>
      <c r="U34" s="169"/>
      <c r="V34" s="170">
        <f ca="1">IF(C34="",NA(),MATCH($B34&amp;$C34,'Smelter Look-up'!$J:$J,0))</f>
        <v>85</v>
      </c>
      <c r="X34" s="171">
        <f t="shared" ca="1" si="1"/>
        <v>0</v>
      </c>
      <c r="AB34" s="171" t="str">
        <f t="shared" ca="1" si="2"/>
        <v>CobaltMechema Taiwan Plant 2</v>
      </c>
    </row>
    <row r="35" spans="1:28" s="171" customFormat="1" ht="20.25">
      <c r="A35" s="156" t="s">
        <v>231</v>
      </c>
      <c r="B35" s="150" t="str">
        <f ca="1">IF(LEN(A35)=0,"",INDEX('Smelter Look-up'!$A:$A,MATCH($A35,'Smelter Look-up'!$E:$E,0)))</f>
        <v>Cobalt</v>
      </c>
      <c r="C35" s="153" t="str">
        <f ca="1">IF(LEN(A35)=0,"",INDEX('Smelter Look-up'!$C:$C,MATCH($A35,'Smelter Look-up'!$E:$E,0)))</f>
        <v>Mine de Bou-Azzer</v>
      </c>
      <c r="D35" s="150"/>
      <c r="E35" s="150" t="str">
        <f ca="1">IF(ISERROR($V35),"",OFFSET('Smelter Look-up'!$D$4,$V35-4,0)&amp;"")</f>
        <v>MOROCCO</v>
      </c>
      <c r="F35" s="150" t="str">
        <f ca="1">IF(ISERROR($V35),"",OFFSET('Smelter Look-up'!$E$4,$V35-4,0))</f>
        <v>CID003279</v>
      </c>
      <c r="G35" s="150" t="str">
        <f ca="1">IF(C35=$X$4,"Enter smelter details",IF(ISERROR($V35),"",OFFSET('Smelter Look-up'!$F$4,$V35-4,0)))</f>
        <v>RMI</v>
      </c>
      <c r="H35" s="208">
        <f ca="1">IF(ISERROR($V35),"",OFFSET('Smelter Look-up'!$G$4,$V35-4,0))</f>
        <v>0</v>
      </c>
      <c r="I35" s="209" t="str">
        <f ca="1">IF(ISERROR($V35),"",OFFSET('Smelter Look-up'!$H$4,$V35-4,0))</f>
        <v>Tazenakht</v>
      </c>
      <c r="J35" s="209" t="str">
        <f ca="1">IF(ISERROR($V35),"",OFFSET('Smelter Look-up'!$I$4,$V35-4,0))</f>
        <v>Drâa-Tafilalet</v>
      </c>
      <c r="K35" s="151"/>
      <c r="L35" s="151"/>
      <c r="M35" s="151"/>
      <c r="N35" s="151"/>
      <c r="O35" s="151"/>
      <c r="P35" s="211"/>
      <c r="Q35" s="152"/>
      <c r="R35" s="150" t="str">
        <f ca="1">IF(ISERROR($V35),"",OFFSET('Smelter Look-up'!$C$4,$V35-4,0)&amp;"")</f>
        <v>Mine de Bou-Azzer</v>
      </c>
      <c r="S35" s="156" t="str">
        <f t="shared" ca="1" si="0"/>
        <v>MA</v>
      </c>
      <c r="T35" s="156" t="str">
        <f ca="1">IF(B35="","",IF(ISERROR(MATCH($J35,SorP!$B$1:$B$6226,0)),"",INDIRECT("'SorP'!$A$"&amp;MATCH($S35&amp;$J35,SorP!C:C,0))))</f>
        <v>MA-08</v>
      </c>
      <c r="U35" s="169"/>
      <c r="V35" s="170">
        <f ca="1">IF(C35="",NA(),MATCH($B35&amp;$C35,'Smelter Look-up'!$J:$J,0))</f>
        <v>91</v>
      </c>
      <c r="X35" s="171">
        <f t="shared" ca="1" si="1"/>
        <v>0</v>
      </c>
      <c r="AB35" s="171" t="str">
        <f t="shared" ca="1" si="2"/>
        <v>CobaltMine de Bou-Azzer</v>
      </c>
    </row>
    <row r="36" spans="1:28" s="171" customFormat="1" ht="20.25">
      <c r="A36" s="156" t="s">
        <v>226</v>
      </c>
      <c r="B36" s="150" t="str">
        <f ca="1">IF(LEN(A36)=0,"",INDEX('Smelter Look-up'!$A:$A,MATCH($A36,'Smelter Look-up'!$E:$E,0)))</f>
        <v>Cobalt</v>
      </c>
      <c r="C36" s="153" t="str">
        <f ca="1">IF(LEN(A36)=0,"",INDEX('Smelter Look-up'!$C:$C,MATCH($A36,'Smelter Look-up'!$E:$E,0)))</f>
        <v>Murrin Murrin Nickel Cobalt Plant</v>
      </c>
      <c r="D36" s="150"/>
      <c r="E36" s="150" t="str">
        <f ca="1">IF(ISERROR($V36),"",OFFSET('Smelter Look-up'!$D$4,$V36-4,0)&amp;"")</f>
        <v>AUSTRALIA</v>
      </c>
      <c r="F36" s="150" t="str">
        <f ca="1">IF(ISERROR($V36),"",OFFSET('Smelter Look-up'!$E$4,$V36-4,0))</f>
        <v>CID003406</v>
      </c>
      <c r="G36" s="150" t="str">
        <f ca="1">IF(C36=$X$4,"Enter smelter details",IF(ISERROR($V36),"",OFFSET('Smelter Look-up'!$F$4,$V36-4,0)))</f>
        <v>RMI</v>
      </c>
      <c r="H36" s="208">
        <f ca="1">IF(ISERROR($V36),"",OFFSET('Smelter Look-up'!$G$4,$V36-4,0))</f>
        <v>0</v>
      </c>
      <c r="I36" s="209" t="str">
        <f ca="1">IF(ISERROR($V36),"",OFFSET('Smelter Look-up'!$H$4,$V36-4,0))</f>
        <v>Laverton</v>
      </c>
      <c r="J36" s="209" t="str">
        <f ca="1">IF(ISERROR($V36),"",OFFSET('Smelter Look-up'!$I$4,$V36-4,0))</f>
        <v>Western Australia</v>
      </c>
      <c r="K36" s="151"/>
      <c r="L36" s="151"/>
      <c r="M36" s="151"/>
      <c r="N36" s="151"/>
      <c r="O36" s="151"/>
      <c r="P36" s="211"/>
      <c r="Q36" s="152"/>
      <c r="R36" s="150" t="str">
        <f ca="1">IF(ISERROR($V36),"",OFFSET('Smelter Look-up'!$C$4,$V36-4,0)&amp;"")</f>
        <v>Murrin Murrin Nickel Cobalt Plant</v>
      </c>
      <c r="S36" s="156" t="str">
        <f t="shared" ca="1" si="0"/>
        <v>AU</v>
      </c>
      <c r="T36" s="156" t="str">
        <f ca="1">IF(B36="","",IF(ISERROR(MATCH($J36,SorP!$B$1:$B$6226,0)),"",INDIRECT("'SorP'!$A$"&amp;MATCH($S36&amp;$J36,SorP!C:C,0))))</f>
        <v>AU-WA</v>
      </c>
      <c r="U36" s="169"/>
      <c r="V36" s="170">
        <f ca="1">IF(C36="",NA(),MATCH($B36&amp;$C36,'Smelter Look-up'!$J:$J,0))</f>
        <v>94</v>
      </c>
      <c r="X36" s="171">
        <f t="shared" ca="1" si="1"/>
        <v>0</v>
      </c>
      <c r="AB36" s="171" t="str">
        <f t="shared" ca="1" si="2"/>
        <v>CobaltMurrin Murrin Nickel Cobalt Plant</v>
      </c>
    </row>
    <row r="37" spans="1:28" s="171" customFormat="1" ht="25.5">
      <c r="A37" s="156" t="s">
        <v>12717</v>
      </c>
      <c r="B37" s="150" t="str">
        <f ca="1">IF(LEN(A37)=0,"",INDEX('Smelter Look-up'!$A:$A,MATCH($A37,'Smelter Look-up'!$E:$E,0)))</f>
        <v>Cobalt</v>
      </c>
      <c r="C37" s="153" t="str">
        <f ca="1">IF(LEN(A37)=0,"",INDEX('Smelter Look-up'!$C:$C,MATCH($A37,'Smelter Look-up'!$E:$E,0)))</f>
        <v>Mutanda Mining SPRL</v>
      </c>
      <c r="D37" s="150"/>
      <c r="E37" s="150" t="str">
        <f ca="1">IF(ISERROR($V37),"",OFFSET('Smelter Look-up'!$D$4,$V37-4,0)&amp;"")</f>
        <v>CONGO, DEMOCRATIC REPUBLIC OF THE</v>
      </c>
      <c r="F37" s="150" t="str">
        <f ca="1">IF(ISERROR($V37),"",OFFSET('Smelter Look-up'!$E$4,$V37-4,0))</f>
        <v>CID003301</v>
      </c>
      <c r="G37" s="150" t="str">
        <f ca="1">IF(C37=$X$4,"Enter smelter details",IF(ISERROR($V37),"",OFFSET('Smelter Look-up'!$F$4,$V37-4,0)))</f>
        <v>RMI</v>
      </c>
      <c r="H37" s="208">
        <f ca="1">IF(ISERROR($V37),"",OFFSET('Smelter Look-up'!$G$4,$V37-4,0))</f>
        <v>0</v>
      </c>
      <c r="I37" s="209" t="str">
        <f ca="1">IF(ISERROR($V37),"",OFFSET('Smelter Look-up'!$H$4,$V37-4,0))</f>
        <v>Kolwezi</v>
      </c>
      <c r="J37" s="209" t="str">
        <f ca="1">IF(ISERROR($V37),"",OFFSET('Smelter Look-up'!$I$4,$V37-4,0))</f>
        <v>Lualaba</v>
      </c>
      <c r="K37" s="151"/>
      <c r="L37" s="151"/>
      <c r="M37" s="151"/>
      <c r="N37" s="151"/>
      <c r="O37" s="151"/>
      <c r="P37" s="211"/>
      <c r="Q37" s="152"/>
      <c r="R37" s="150" t="str">
        <f ca="1">IF(ISERROR($V37),"",OFFSET('Smelter Look-up'!$C$4,$V37-4,0)&amp;"")</f>
        <v>Mutanda Mining SPRL</v>
      </c>
      <c r="S37" s="156" t="str">
        <f t="shared" ca="1" si="0"/>
        <v>CD</v>
      </c>
      <c r="T37" s="156" t="str">
        <f ca="1">IF(B37="","",IF(ISERROR(MATCH($J37,SorP!$B$1:$B$6226,0)),"",INDIRECT("'SorP'!$A$"&amp;MATCH($S37&amp;$J37,SorP!C:C,0))))</f>
        <v>CD-LU</v>
      </c>
      <c r="U37" s="169"/>
      <c r="V37" s="170">
        <f ca="1">IF(C37="",NA(),MATCH($B37&amp;$C37,'Smelter Look-up'!$J:$J,0))</f>
        <v>96</v>
      </c>
      <c r="X37" s="171">
        <f t="shared" ca="1" si="1"/>
        <v>0</v>
      </c>
      <c r="AB37" s="171" t="str">
        <f t="shared" ca="1" si="2"/>
        <v>CobaltMutanda Mining SPRL</v>
      </c>
    </row>
    <row r="38" spans="1:28" s="171" customFormat="1" ht="25.5">
      <c r="A38" s="156" t="s">
        <v>250</v>
      </c>
      <c r="B38" s="150" t="str">
        <f ca="1">IF(LEN(A38)=0,"",INDEX('Smelter Look-up'!$A:$A,MATCH($A38,'Smelter Look-up'!$E:$E,0)))</f>
        <v>Cobalt</v>
      </c>
      <c r="C38" s="153" t="str">
        <f ca="1">IF(LEN(A38)=0,"",INDEX('Smelter Look-up'!$C:$C,MATCH($A38,'Smelter Look-up'!$E:$E,0)))</f>
        <v>Niihama Nickel Refinery, Sumitomo Metal Mining</v>
      </c>
      <c r="D38" s="150"/>
      <c r="E38" s="150" t="str">
        <f ca="1">IF(ISERROR($V38),"",OFFSET('Smelter Look-up'!$D$4,$V38-4,0)&amp;"")</f>
        <v>JAPAN</v>
      </c>
      <c r="F38" s="150" t="str">
        <f ca="1">IF(ISERROR($V38),"",OFFSET('Smelter Look-up'!$E$4,$V38-4,0))</f>
        <v>CID003278</v>
      </c>
      <c r="G38" s="150" t="str">
        <f ca="1">IF(C38=$X$4,"Enter smelter details",IF(ISERROR($V38),"",OFFSET('Smelter Look-up'!$F$4,$V38-4,0)))</f>
        <v>RMI</v>
      </c>
      <c r="H38" s="208">
        <f ca="1">IF(ISERROR($V38),"",OFFSET('Smelter Look-up'!$G$4,$V38-4,0))</f>
        <v>0</v>
      </c>
      <c r="I38" s="209" t="str">
        <f ca="1">IF(ISERROR($V38),"",OFFSET('Smelter Look-up'!$H$4,$V38-4,0))</f>
        <v>Niihama</v>
      </c>
      <c r="J38" s="209" t="str">
        <f ca="1">IF(ISERROR($V38),"",OFFSET('Smelter Look-up'!$I$4,$V38-4,0))</f>
        <v>Ehime</v>
      </c>
      <c r="K38" s="151"/>
      <c r="L38" s="151"/>
      <c r="M38" s="151"/>
      <c r="N38" s="151"/>
      <c r="O38" s="151"/>
      <c r="P38" s="211"/>
      <c r="Q38" s="152"/>
      <c r="R38" s="150" t="str">
        <f ca="1">IF(ISERROR($V38),"",OFFSET('Smelter Look-up'!$C$4,$V38-4,0)&amp;"")</f>
        <v>Niihama Nickel Refinery, Sumitomo Metal Mining</v>
      </c>
      <c r="S38" s="156" t="str">
        <f t="shared" ca="1" si="0"/>
        <v>JP</v>
      </c>
      <c r="T38" s="156" t="str">
        <f ca="1">IF(B38="","",IF(ISERROR(MATCH($J38,SorP!$B$1:$B$6226,0)),"",INDIRECT("'SorP'!$A$"&amp;MATCH($S38&amp;$J38,SorP!C:C,0))))</f>
        <v>JP-38</v>
      </c>
      <c r="U38" s="169"/>
      <c r="V38" s="170">
        <f ca="1">IF(C38="",NA(),MATCH($B38&amp;$C38,'Smelter Look-up'!$J:$J,0))</f>
        <v>108</v>
      </c>
      <c r="X38" s="171">
        <f t="shared" ca="1" si="1"/>
        <v>0</v>
      </c>
      <c r="AB38" s="171" t="str">
        <f t="shared" ca="1" si="2"/>
        <v>CobaltNiihama Nickel Refinery, Sumitomo Metal Mining</v>
      </c>
    </row>
    <row r="39" spans="1:28" s="171" customFormat="1" ht="20.25">
      <c r="A39" s="156" t="s">
        <v>254</v>
      </c>
      <c r="B39" s="150" t="str">
        <f ca="1">IF(LEN(A39)=0,"",INDEX('Smelter Look-up'!$A:$A,MATCH($A39,'Smelter Look-up'!$E:$E,0)))</f>
        <v>Cobalt</v>
      </c>
      <c r="C39" s="153" t="str">
        <f ca="1">IF(LEN(A39)=0,"",INDEX('Smelter Look-up'!$C:$C,MATCH($A39,'Smelter Look-up'!$E:$E,0)))</f>
        <v>Ningbo Hubang New Material Co., Ltd.</v>
      </c>
      <c r="D39" s="150"/>
      <c r="E39" s="150" t="str">
        <f ca="1">IF(ISERROR($V39),"",OFFSET('Smelter Look-up'!$D$4,$V39-4,0)&amp;"")</f>
        <v>CHINA</v>
      </c>
      <c r="F39" s="150" t="str">
        <f ca="1">IF(ISERROR($V39),"",OFFSET('Smelter Look-up'!$E$4,$V39-4,0))</f>
        <v>CID003465</v>
      </c>
      <c r="G39" s="150" t="str">
        <f ca="1">IF(C39=$X$4,"Enter smelter details",IF(ISERROR($V39),"",OFFSET('Smelter Look-up'!$F$4,$V39-4,0)))</f>
        <v>RMI</v>
      </c>
      <c r="H39" s="208">
        <f ca="1">IF(ISERROR($V39),"",OFFSET('Smelter Look-up'!$G$4,$V39-4,0))</f>
        <v>0</v>
      </c>
      <c r="I39" s="209" t="str">
        <f ca="1">IF(ISERROR($V39),"",OFFSET('Smelter Look-up'!$H$4,$V39-4,0))</f>
        <v>Ningbo</v>
      </c>
      <c r="J39" s="209" t="str">
        <f ca="1">IF(ISERROR($V39),"",OFFSET('Smelter Look-up'!$I$4,$V39-4,0))</f>
        <v>Zhejiang Sheng</v>
      </c>
      <c r="K39" s="151"/>
      <c r="L39" s="151"/>
      <c r="M39" s="151"/>
      <c r="N39" s="151"/>
      <c r="O39" s="151"/>
      <c r="P39" s="211"/>
      <c r="Q39" s="152"/>
      <c r="R39" s="150" t="str">
        <f ca="1">IF(ISERROR($V39),"",OFFSET('Smelter Look-up'!$C$4,$V39-4,0)&amp;"")</f>
        <v>Ningbo Hubang New Material Co., Ltd.</v>
      </c>
      <c r="S39" s="156" t="str">
        <f t="shared" ca="1" si="0"/>
        <v>CN</v>
      </c>
      <c r="T39" s="156" t="str">
        <f ca="1">IF(B39="","",IF(ISERROR(MATCH($J39,SorP!$B$1:$B$6226,0)),"",INDIRECT("'SorP'!$A$"&amp;MATCH($S39&amp;$J39,SorP!C:C,0))))</f>
        <v>CN-ZJ</v>
      </c>
      <c r="U39" s="169"/>
      <c r="V39" s="170">
        <f ca="1">IF(C39="",NA(),MATCH($B39&amp;$C39,'Smelter Look-up'!$J:$J,0))</f>
        <v>109</v>
      </c>
      <c r="X39" s="171">
        <f t="shared" ca="1" si="1"/>
        <v>0</v>
      </c>
      <c r="AB39" s="171" t="str">
        <f t="shared" ca="1" si="2"/>
        <v>CobaltNingbo Hubang New Material Co., Ltd.</v>
      </c>
    </row>
    <row r="40" spans="1:28" s="171" customFormat="1" ht="20.25">
      <c r="A40" s="156" t="s">
        <v>259</v>
      </c>
      <c r="B40" s="150" t="str">
        <f ca="1">IF(LEN(A40)=0,"",INDEX('Smelter Look-up'!$A:$A,MATCH($A40,'Smelter Look-up'!$E:$E,0)))</f>
        <v>Cobalt</v>
      </c>
      <c r="C40" s="153" t="str">
        <f ca="1">IF(LEN(A40)=0,"",INDEX('Smelter Look-up'!$C:$C,MATCH($A40,'Smelter Look-up'!$E:$E,0)))</f>
        <v>NORILSK NICKEL HARJAVALTA OY</v>
      </c>
      <c r="D40" s="150"/>
      <c r="E40" s="150" t="str">
        <f ca="1">IF(ISERROR($V40),"",OFFSET('Smelter Look-up'!$D$4,$V40-4,0)&amp;"")</f>
        <v>FINLAND</v>
      </c>
      <c r="F40" s="150" t="str">
        <f ca="1">IF(ISERROR($V40),"",OFFSET('Smelter Look-up'!$E$4,$V40-4,0))</f>
        <v>CID003390</v>
      </c>
      <c r="G40" s="150" t="str">
        <f ca="1">IF(C40=$X$4,"Enter smelter details",IF(ISERROR($V40),"",OFFSET('Smelter Look-up'!$F$4,$V40-4,0)))</f>
        <v>RMI</v>
      </c>
      <c r="H40" s="208">
        <f ca="1">IF(ISERROR($V40),"",OFFSET('Smelter Look-up'!$G$4,$V40-4,0))</f>
        <v>0</v>
      </c>
      <c r="I40" s="209" t="str">
        <f ca="1">IF(ISERROR($V40),"",OFFSET('Smelter Look-up'!$H$4,$V40-4,0))</f>
        <v>Harvjavalta</v>
      </c>
      <c r="J40" s="209" t="str">
        <f ca="1">IF(ISERROR($V40),"",OFFSET('Smelter Look-up'!$I$4,$V40-4,0))</f>
        <v>Satakunta</v>
      </c>
      <c r="K40" s="151"/>
      <c r="L40" s="151"/>
      <c r="M40" s="151"/>
      <c r="N40" s="151"/>
      <c r="O40" s="151"/>
      <c r="P40" s="211"/>
      <c r="Q40" s="152"/>
      <c r="R40" s="150" t="str">
        <f ca="1">IF(ISERROR($V40),"",OFFSET('Smelter Look-up'!$C$4,$V40-4,0)&amp;"")</f>
        <v>NORILSK NICKEL HARJAVALTA OY</v>
      </c>
      <c r="S40" s="156" t="str">
        <f t="shared" ca="1" si="0"/>
        <v>FI</v>
      </c>
      <c r="T40" s="156" t="str">
        <f ca="1">IF(B40="","",IF(ISERROR(MATCH($J40,SorP!$B$1:$B$6226,0)),"",INDIRECT("'SorP'!$A$"&amp;MATCH($S40&amp;$J40,SorP!C:C,0))))</f>
        <v>FI-17</v>
      </c>
      <c r="U40" s="169"/>
      <c r="V40" s="170">
        <f ca="1">IF(C40="",NA(),MATCH($B40&amp;$C40,'Smelter Look-up'!$J:$J,0))</f>
        <v>111</v>
      </c>
      <c r="X40" s="171">
        <f t="shared" ca="1" si="1"/>
        <v>0</v>
      </c>
      <c r="AB40" s="171" t="str">
        <f t="shared" ca="1" si="2"/>
        <v>CobaltNORILSK NICKEL HARJAVALTA OY</v>
      </c>
    </row>
    <row r="41" spans="1:28" s="171" customFormat="1" ht="20.25">
      <c r="A41" s="156" t="s">
        <v>263</v>
      </c>
      <c r="B41" s="150" t="str">
        <f ca="1">IF(LEN(A41)=0,"",INDEX('Smelter Look-up'!$A:$A,MATCH($A41,'Smelter Look-up'!$E:$E,0)))</f>
        <v>Cobalt</v>
      </c>
      <c r="C41" s="153" t="str">
        <f ca="1">IF(LEN(A41)=0,"",INDEX('Smelter Look-up'!$C:$C,MATCH($A41,'Smelter Look-up'!$E:$E,0)))</f>
        <v>Port Colborne Refinery</v>
      </c>
      <c r="D41" s="150"/>
      <c r="E41" s="150" t="str">
        <f ca="1">IF(ISERROR($V41),"",OFFSET('Smelter Look-up'!$D$4,$V41-4,0)&amp;"")</f>
        <v>CANADA</v>
      </c>
      <c r="F41" s="150" t="str">
        <f ca="1">IF(ISERROR($V41),"",OFFSET('Smelter Look-up'!$E$4,$V41-4,0))</f>
        <v>CID003239</v>
      </c>
      <c r="G41" s="150" t="str">
        <f ca="1">IF(C41=$X$4,"Enter smelter details",IF(ISERROR($V41),"",OFFSET('Smelter Look-up'!$F$4,$V41-4,0)))</f>
        <v>RMI</v>
      </c>
      <c r="H41" s="208">
        <f ca="1">IF(ISERROR($V41),"",OFFSET('Smelter Look-up'!$G$4,$V41-4,0))</f>
        <v>0</v>
      </c>
      <c r="I41" s="209" t="str">
        <f ca="1">IF(ISERROR($V41),"",OFFSET('Smelter Look-up'!$H$4,$V41-4,0))</f>
        <v>Port Colborne</v>
      </c>
      <c r="J41" s="209" t="str">
        <f ca="1">IF(ISERROR($V41),"",OFFSET('Smelter Look-up'!$I$4,$V41-4,0))</f>
        <v>Ontario</v>
      </c>
      <c r="K41" s="151"/>
      <c r="L41" s="151"/>
      <c r="M41" s="151"/>
      <c r="N41" s="151"/>
      <c r="O41" s="151"/>
      <c r="P41" s="211"/>
      <c r="Q41" s="152"/>
      <c r="R41" s="150" t="str">
        <f ca="1">IF(ISERROR($V41),"",OFFSET('Smelter Look-up'!$C$4,$V41-4,0)&amp;"")</f>
        <v>Port Colborne Refinery</v>
      </c>
      <c r="S41" s="156" t="str">
        <f t="shared" ca="1" si="0"/>
        <v>CA</v>
      </c>
      <c r="T41" s="156" t="str">
        <f ca="1">IF(B41="","",IF(ISERROR(MATCH($J41,SorP!$B$1:$B$6226,0)),"",INDIRECT("'SorP'!$A$"&amp;MATCH($S41&amp;$J41,SorP!C:C,0))))</f>
        <v>CA-ON</v>
      </c>
      <c r="U41" s="169"/>
      <c r="V41" s="170">
        <f ca="1">IF(C41="",NA(),MATCH($B41&amp;$C41,'Smelter Look-up'!$J:$J,0))</f>
        <v>113</v>
      </c>
      <c r="X41" s="171">
        <f t="shared" ca="1" si="1"/>
        <v>0</v>
      </c>
      <c r="AB41" s="171" t="str">
        <f t="shared" ca="1" si="2"/>
        <v>CobaltPort Colborne Refinery</v>
      </c>
    </row>
    <row r="42" spans="1:28" s="171" customFormat="1" ht="25.5">
      <c r="A42" s="156" t="s">
        <v>271</v>
      </c>
      <c r="B42" s="150" t="str">
        <f ca="1">IF(LEN(A42)=0,"",INDEX('Smelter Look-up'!$A:$A,MATCH($A42,'Smelter Look-up'!$E:$E,0)))</f>
        <v>Cobalt</v>
      </c>
      <c r="C42" s="153" t="str">
        <f ca="1">IF(LEN(A42)=0,"",INDEX('Smelter Look-up'!$C:$C,MATCH($A42,'Smelter Look-up'!$E:$E,0)))</f>
        <v>Quzhou Huayou Cobalt New Material Co., Ltd.</v>
      </c>
      <c r="D42" s="150"/>
      <c r="E42" s="150" t="str">
        <f ca="1">IF(ISERROR($V42),"",OFFSET('Smelter Look-up'!$D$4,$V42-4,0)&amp;"")</f>
        <v>CHINA</v>
      </c>
      <c r="F42" s="150" t="str">
        <f ca="1">IF(ISERROR($V42),"",OFFSET('Smelter Look-up'!$E$4,$V42-4,0))</f>
        <v>CID003255</v>
      </c>
      <c r="G42" s="150" t="str">
        <f ca="1">IF(C42=$X$4,"Enter smelter details",IF(ISERROR($V42),"",OFFSET('Smelter Look-up'!$F$4,$V42-4,0)))</f>
        <v>RMI</v>
      </c>
      <c r="H42" s="208">
        <f ca="1">IF(ISERROR($V42),"",OFFSET('Smelter Look-up'!$G$4,$V42-4,0))</f>
        <v>0</v>
      </c>
      <c r="I42" s="209" t="str">
        <f ca="1">IF(ISERROR($V42),"",OFFSET('Smelter Look-up'!$H$4,$V42-4,0))</f>
        <v>Quzhou</v>
      </c>
      <c r="J42" s="209" t="str">
        <f ca="1">IF(ISERROR($V42),"",OFFSET('Smelter Look-up'!$I$4,$V42-4,0))</f>
        <v>Zhejiang Sheng</v>
      </c>
      <c r="K42" s="151"/>
      <c r="L42" s="151"/>
      <c r="M42" s="151"/>
      <c r="N42" s="151"/>
      <c r="O42" s="151"/>
      <c r="P42" s="211"/>
      <c r="Q42" s="152"/>
      <c r="R42" s="150" t="str">
        <f ca="1">IF(ISERROR($V42),"",OFFSET('Smelter Look-up'!$C$4,$V42-4,0)&amp;"")</f>
        <v>Quzhou Huayou Cobalt New Material Co., Ltd.</v>
      </c>
      <c r="S42" s="156" t="str">
        <f t="shared" ca="1" si="0"/>
        <v>CN</v>
      </c>
      <c r="T42" s="156" t="str">
        <f ca="1">IF(B42="","",IF(ISERROR(MATCH($J42,SorP!$B$1:$B$6226,0)),"",INDIRECT("'SorP'!$A$"&amp;MATCH($S42&amp;$J42,SorP!C:C,0))))</f>
        <v>CN-ZJ</v>
      </c>
      <c r="U42" s="169"/>
      <c r="V42" s="170">
        <f ca="1">IF(C42="",NA(),MATCH($B42&amp;$C42,'Smelter Look-up'!$J:$J,0))</f>
        <v>118</v>
      </c>
      <c r="X42" s="171">
        <f t="shared" ca="1" si="1"/>
        <v>0</v>
      </c>
      <c r="AB42" s="171" t="str">
        <f t="shared" ca="1" si="2"/>
        <v>CobaltQuzhou Huayou Cobalt New Material Co., Ltd.</v>
      </c>
    </row>
    <row r="43" spans="1:28" s="171" customFormat="1" ht="25.5">
      <c r="A43" s="156" t="s">
        <v>279</v>
      </c>
      <c r="B43" s="150" t="str">
        <f ca="1">IF(LEN(A43)=0,"",INDEX('Smelter Look-up'!$A:$A,MATCH($A43,'Smelter Look-up'!$E:$E,0)))</f>
        <v>Cobalt</v>
      </c>
      <c r="C43" s="153" t="str">
        <f ca="1">IF(LEN(A43)=0,"",INDEX('Smelter Look-up'!$C:$C,MATCH($A43,'Smelter Look-up'!$E:$E,0)))</f>
        <v>Societe pour le Traitment du Terril de Lubumbashi (STL)</v>
      </c>
      <c r="D43" s="150"/>
      <c r="E43" s="150" t="str">
        <f ca="1">IF(ISERROR($V43),"",OFFSET('Smelter Look-up'!$D$4,$V43-4,0)&amp;"")</f>
        <v>CONGO, DEMOCRATIC REPUBLIC OF THE</v>
      </c>
      <c r="F43" s="150" t="str">
        <f ca="1">IF(ISERROR($V43),"",OFFSET('Smelter Look-up'!$E$4,$V43-4,0))</f>
        <v>CID003266</v>
      </c>
      <c r="G43" s="150" t="str">
        <f ca="1">IF(C43=$X$4,"Enter smelter details",IF(ISERROR($V43),"",OFFSET('Smelter Look-up'!$F$4,$V43-4,0)))</f>
        <v>RMI</v>
      </c>
      <c r="H43" s="208">
        <f ca="1">IF(ISERROR($V43),"",OFFSET('Smelter Look-up'!$G$4,$V43-4,0))</f>
        <v>0</v>
      </c>
      <c r="I43" s="209" t="str">
        <f ca="1">IF(ISERROR($V43),"",OFFSET('Smelter Look-up'!$H$4,$V43-4,0))</f>
        <v>Lubumbashi</v>
      </c>
      <c r="J43" s="209" t="str">
        <f ca="1">IF(ISERROR($V43),"",OFFSET('Smelter Look-up'!$I$4,$V43-4,0))</f>
        <v>Haut-Katanga</v>
      </c>
      <c r="K43" s="151"/>
      <c r="L43" s="151"/>
      <c r="M43" s="151"/>
      <c r="N43" s="151"/>
      <c r="O43" s="151"/>
      <c r="P43" s="211"/>
      <c r="Q43" s="152"/>
      <c r="R43" s="150" t="str">
        <f ca="1">IF(ISERROR($V43),"",OFFSET('Smelter Look-up'!$C$4,$V43-4,0)&amp;"")</f>
        <v>Societe pour le Traitment du Terril de Lubumbashi (STL)</v>
      </c>
      <c r="S43" s="156" t="str">
        <f t="shared" ca="1" si="0"/>
        <v>CD</v>
      </c>
      <c r="T43" s="156" t="str">
        <f ca="1">IF(B43="","",IF(ISERROR(MATCH($J43,SorP!$B$1:$B$6226,0)),"",INDIRECT("'SorP'!$A$"&amp;MATCH($S43&amp;$J43,SorP!C:C,0))))</f>
        <v>CD-HK</v>
      </c>
      <c r="U43" s="169"/>
      <c r="V43" s="170">
        <f ca="1">IF(C43="",NA(),MATCH($B43&amp;$C43,'Smelter Look-up'!$J:$J,0))</f>
        <v>128</v>
      </c>
      <c r="X43" s="171">
        <f t="shared" ca="1" si="1"/>
        <v>0</v>
      </c>
      <c r="AB43" s="171" t="str">
        <f t="shared" ca="1" si="2"/>
        <v>CobaltSociete pour le Traitment du Terril de Lubumbashi (STL)</v>
      </c>
    </row>
    <row r="44" spans="1:28" s="171" customFormat="1" ht="20.25">
      <c r="A44" s="156" t="s">
        <v>282</v>
      </c>
      <c r="B44" s="150" t="str">
        <f ca="1">IF(LEN(A44)=0,"",INDEX('Smelter Look-up'!$A:$A,MATCH($A44,'Smelter Look-up'!$E:$E,0)))</f>
        <v>Cobalt</v>
      </c>
      <c r="C44" s="153" t="str">
        <f ca="1">IF(LEN(A44)=0,"",INDEX('Smelter Look-up'!$C:$C,MATCH($A44,'Smelter Look-up'!$E:$E,0)))</f>
        <v>SungEel HiTech Co., Ltd.</v>
      </c>
      <c r="D44" s="150"/>
      <c r="E44" s="150" t="str">
        <f ca="1">IF(ISERROR($V44),"",OFFSET('Smelter Look-up'!$D$4,$V44-4,0)&amp;"")</f>
        <v>KOREA, REPUBLIC OF</v>
      </c>
      <c r="F44" s="150" t="str">
        <f ca="1">IF(ISERROR($V44),"",OFFSET('Smelter Look-up'!$E$4,$V44-4,0))</f>
        <v>CID003338</v>
      </c>
      <c r="G44" s="150" t="str">
        <f ca="1">IF(C44=$X$4,"Enter smelter details",IF(ISERROR($V44),"",OFFSET('Smelter Look-up'!$F$4,$V44-4,0)))</f>
        <v>RMI</v>
      </c>
      <c r="H44" s="208">
        <f ca="1">IF(ISERROR($V44),"",OFFSET('Smelter Look-up'!$G$4,$V44-4,0))</f>
        <v>0</v>
      </c>
      <c r="I44" s="209" t="str">
        <f ca="1">IF(ISERROR($V44),"",OFFSET('Smelter Look-up'!$H$4,$V44-4,0))</f>
        <v>Gunsan-si</v>
      </c>
      <c r="J44" s="209" t="str">
        <f ca="1">IF(ISERROR($V44),"",OFFSET('Smelter Look-up'!$I$4,$V44-4,0))</f>
        <v>Jeollabuk-do</v>
      </c>
      <c r="K44" s="151"/>
      <c r="L44" s="151"/>
      <c r="M44" s="151"/>
      <c r="N44" s="151"/>
      <c r="O44" s="151"/>
      <c r="P44" s="211"/>
      <c r="Q44" s="152"/>
      <c r="R44" s="150" t="str">
        <f ca="1">IF(ISERROR($V44),"",OFFSET('Smelter Look-up'!$C$4,$V44-4,0)&amp;"")</f>
        <v>SungEel HiTech Co., Ltd.</v>
      </c>
      <c r="S44" s="156" t="str">
        <f t="shared" ca="1" si="0"/>
        <v>KR</v>
      </c>
      <c r="T44" s="156" t="str">
        <f ca="1">IF(B44="","",IF(ISERROR(MATCH($J44,SorP!$B$1:$B$6226,0)),"",INDIRECT("'SorP'!$A$"&amp;MATCH($S44&amp;$J44,SorP!C:C,0))))</f>
        <v>KR-45</v>
      </c>
      <c r="U44" s="169"/>
      <c r="V44" s="170">
        <f ca="1">IF(C44="",NA(),MATCH($B44&amp;$C44,'Smelter Look-up'!$J:$J,0))</f>
        <v>132</v>
      </c>
      <c r="X44" s="171">
        <f t="shared" ca="1" si="1"/>
        <v>0</v>
      </c>
      <c r="AB44" s="171" t="str">
        <f t="shared" ca="1" si="2"/>
        <v>CobaltSungEel HiTech Co., Ltd.</v>
      </c>
    </row>
    <row r="45" spans="1:28" s="171" customFormat="1" ht="25.5">
      <c r="A45" s="156" t="s">
        <v>287</v>
      </c>
      <c r="B45" s="150" t="str">
        <f ca="1">IF(LEN(A45)=0,"",INDEX('Smelter Look-up'!$A:$A,MATCH($A45,'Smelter Look-up'!$E:$E,0)))</f>
        <v>Cobalt</v>
      </c>
      <c r="C45" s="153" t="str">
        <f ca="1">IF(LEN(A45)=0,"",INDEX('Smelter Look-up'!$C:$C,MATCH($A45,'Smelter Look-up'!$E:$E,0)))</f>
        <v>Tenke Fungurume Mining SA</v>
      </c>
      <c r="D45" s="150"/>
      <c r="E45" s="150" t="str">
        <f ca="1">IF(ISERROR($V45),"",OFFSET('Smelter Look-up'!$D$4,$V45-4,0)&amp;"")</f>
        <v>CONGO, DEMOCRATIC REPUBLIC OF THE</v>
      </c>
      <c r="F45" s="150" t="str">
        <f ca="1">IF(ISERROR($V45),"",OFFSET('Smelter Look-up'!$E$4,$V45-4,0))</f>
        <v>CID003429</v>
      </c>
      <c r="G45" s="150">
        <f ca="1">IF(C45=$X$4,"Enter smelter details",IF(ISERROR($V45),"",OFFSET('Smelter Look-up'!$F$4,$V45-4,0)))</f>
        <v>0</v>
      </c>
      <c r="H45" s="208">
        <f ca="1">IF(ISERROR($V45),"",OFFSET('Smelter Look-up'!$G$4,$V45-4,0))</f>
        <v>0</v>
      </c>
      <c r="I45" s="209" t="str">
        <f ca="1">IF(ISERROR($V45),"",OFFSET('Smelter Look-up'!$H$4,$V45-4,0))</f>
        <v>Kolwezi</v>
      </c>
      <c r="J45" s="209" t="str">
        <f ca="1">IF(ISERROR($V45),"",OFFSET('Smelter Look-up'!$I$4,$V45-4,0))</f>
        <v>Lualaba</v>
      </c>
      <c r="K45" s="151"/>
      <c r="L45" s="151"/>
      <c r="M45" s="151"/>
      <c r="N45" s="151"/>
      <c r="O45" s="151"/>
      <c r="P45" s="211"/>
      <c r="Q45" s="152"/>
      <c r="R45" s="150" t="str">
        <f ca="1">IF(ISERROR($V45),"",OFFSET('Smelter Look-up'!$C$4,$V45-4,0)&amp;"")</f>
        <v>Tenke Fungurume Mining SA</v>
      </c>
      <c r="S45" s="156" t="str">
        <f t="shared" ca="1" si="0"/>
        <v>CD</v>
      </c>
      <c r="T45" s="156" t="str">
        <f ca="1">IF(B45="","",IF(ISERROR(MATCH($J45,SorP!$B$1:$B$6226,0)),"",INDIRECT("'SorP'!$A$"&amp;MATCH($S45&amp;$J45,SorP!C:C,0))))</f>
        <v>CD-LU</v>
      </c>
      <c r="U45" s="169"/>
      <c r="V45" s="170">
        <f ca="1">IF(C45="",NA(),MATCH($B45&amp;$C45,'Smelter Look-up'!$J:$J,0))</f>
        <v>135</v>
      </c>
      <c r="X45" s="171">
        <f t="shared" ca="1" si="1"/>
        <v>0</v>
      </c>
      <c r="AB45" s="171" t="str">
        <f t="shared" ca="1" si="2"/>
        <v>CobaltTenke Fungurume Mining SA</v>
      </c>
    </row>
    <row r="46" spans="1:28" s="171" customFormat="1" ht="25.5">
      <c r="A46" s="156" t="s">
        <v>201</v>
      </c>
      <c r="B46" s="150" t="str">
        <f ca="1">IF(LEN(A46)=0,"",INDEX('Smelter Look-up'!$A:$A,MATCH($A46,'Smelter Look-up'!$E:$E,0)))</f>
        <v>Cobalt</v>
      </c>
      <c r="C46" s="153" t="str">
        <f ca="1">IF(LEN(A46)=0,"",INDEX('Smelter Look-up'!$C:$C,MATCH($A46,'Smelter Look-up'!$E:$E,0)))</f>
        <v>Tianjin Maolian Science &amp; Technology Co., Ltd.</v>
      </c>
      <c r="D46" s="150"/>
      <c r="E46" s="150" t="str">
        <f ca="1">IF(ISERROR($V46),"",OFFSET('Smelter Look-up'!$D$4,$V46-4,0)&amp;"")</f>
        <v>CHINA</v>
      </c>
      <c r="F46" s="150" t="str">
        <f ca="1">IF(ISERROR($V46),"",OFFSET('Smelter Look-up'!$E$4,$V46-4,0))</f>
        <v>CID003215</v>
      </c>
      <c r="G46" s="150" t="str">
        <f ca="1">IF(C46=$X$4,"Enter smelter details",IF(ISERROR($V46),"",OFFSET('Smelter Look-up'!$F$4,$V46-4,0)))</f>
        <v>RMI</v>
      </c>
      <c r="H46" s="208">
        <f ca="1">IF(ISERROR($V46),"",OFFSET('Smelter Look-up'!$G$4,$V46-4,0))</f>
        <v>0</v>
      </c>
      <c r="I46" s="209" t="str">
        <f ca="1">IF(ISERROR($V46),"",OFFSET('Smelter Look-up'!$H$4,$V46-4,0))</f>
        <v>Tianjin</v>
      </c>
      <c r="J46" s="209" t="str">
        <f ca="1">IF(ISERROR($V46),"",OFFSET('Smelter Look-up'!$I$4,$V46-4,0))</f>
        <v>Tianjin Shi</v>
      </c>
      <c r="K46" s="151"/>
      <c r="L46" s="151"/>
      <c r="M46" s="151"/>
      <c r="N46" s="151"/>
      <c r="O46" s="151"/>
      <c r="P46" s="211"/>
      <c r="Q46" s="152"/>
      <c r="R46" s="150" t="str">
        <f ca="1">IF(ISERROR($V46),"",OFFSET('Smelter Look-up'!$C$4,$V46-4,0)&amp;"")</f>
        <v>Tianjin Maolian Science &amp; Technology Co., Ltd.</v>
      </c>
      <c r="S46" s="156" t="str">
        <f t="shared" ca="1" si="0"/>
        <v>CN</v>
      </c>
      <c r="T46" s="156" t="str">
        <f ca="1">IF(B46="","",IF(ISERROR(MATCH($J46,SorP!$B$1:$B$6226,0)),"",INDIRECT("'SorP'!$A$"&amp;MATCH($S46&amp;$J46,SorP!C:C,0))))</f>
        <v>CN-TJ</v>
      </c>
      <c r="U46" s="169"/>
      <c r="V46" s="170">
        <f ca="1">IF(C46="",NA(),MATCH($B46&amp;$C46,'Smelter Look-up'!$J:$J,0))</f>
        <v>137</v>
      </c>
      <c r="X46" s="171">
        <f t="shared" ca="1" si="1"/>
        <v>0</v>
      </c>
      <c r="AB46" s="171" t="str">
        <f t="shared" ca="1" si="2"/>
        <v>CobaltTianjin Maolian Science &amp; Technology Co., Ltd.</v>
      </c>
    </row>
    <row r="47" spans="1:28" s="171" customFormat="1" ht="25.5">
      <c r="A47" s="156" t="s">
        <v>108</v>
      </c>
      <c r="B47" s="150" t="str">
        <f ca="1">IF(LEN(A47)=0,"",INDEX('Smelter Look-up'!$A:$A,MATCH($A47,'Smelter Look-up'!$E:$E,0)))</f>
        <v>Cobalt</v>
      </c>
      <c r="C47" s="153" t="str">
        <f ca="1">IF(LEN(A47)=0,"",INDEX('Smelter Look-up'!$C:$C,MATCH($A47,'Smelter Look-up'!$E:$E,0)))</f>
        <v>Umicore Finland Oy</v>
      </c>
      <c r="D47" s="150"/>
      <c r="E47" s="150" t="str">
        <f ca="1">IF(ISERROR($V47),"",OFFSET('Smelter Look-up'!$D$4,$V47-4,0)&amp;"")</f>
        <v>FINLAND</v>
      </c>
      <c r="F47" s="150" t="str">
        <f ca="1">IF(ISERROR($V47),"",OFFSET('Smelter Look-up'!$E$4,$V47-4,0))</f>
        <v>CID003226</v>
      </c>
      <c r="G47" s="150" t="str">
        <f ca="1">IF(C47=$X$4,"Enter smelter details",IF(ISERROR($V47),"",OFFSET('Smelter Look-up'!$F$4,$V47-4,0)))</f>
        <v>RMI</v>
      </c>
      <c r="H47" s="208">
        <f ca="1">IF(ISERROR($V47),"",OFFSET('Smelter Look-up'!$G$4,$V47-4,0))</f>
        <v>0</v>
      </c>
      <c r="I47" s="209" t="str">
        <f ca="1">IF(ISERROR($V47),"",OFFSET('Smelter Look-up'!$H$4,$V47-4,0))</f>
        <v>Kokkola</v>
      </c>
      <c r="J47" s="209" t="str">
        <f ca="1">IF(ISERROR($V47),"",OFFSET('Smelter Look-up'!$I$4,$V47-4,0))</f>
        <v>Mellersta Österbotten</v>
      </c>
      <c r="K47" s="151"/>
      <c r="L47" s="151"/>
      <c r="M47" s="151"/>
      <c r="N47" s="151"/>
      <c r="O47" s="151"/>
      <c r="P47" s="211"/>
      <c r="Q47" s="152"/>
      <c r="R47" s="150" t="str">
        <f ca="1">IF(ISERROR($V47),"",OFFSET('Smelter Look-up'!$C$4,$V47-4,0)&amp;"")</f>
        <v>Umicore Finland Oy</v>
      </c>
      <c r="S47" s="156" t="str">
        <f t="shared" ca="1" si="0"/>
        <v>FI</v>
      </c>
      <c r="T47" s="156" t="str">
        <f ca="1">IF(B47="","",IF(ISERROR(MATCH($J47,SorP!$B$1:$B$6226,0)),"",INDIRECT("'SorP'!$A$"&amp;MATCH($S47&amp;$J47,SorP!C:C,0))))</f>
        <v>FI-07</v>
      </c>
      <c r="U47" s="169"/>
      <c r="V47" s="170">
        <f ca="1">IF(C47="",NA(),MATCH($B47&amp;$C47,'Smelter Look-up'!$J:$J,0))</f>
        <v>138</v>
      </c>
      <c r="X47" s="171">
        <f t="shared" ca="1" si="1"/>
        <v>0</v>
      </c>
      <c r="AB47" s="171" t="str">
        <f t="shared" ca="1" si="2"/>
        <v>CobaltUmicore Finland Oy</v>
      </c>
    </row>
    <row r="48" spans="1:28" s="171" customFormat="1" ht="20.25">
      <c r="A48" s="156" t="s">
        <v>291</v>
      </c>
      <c r="B48" s="150" t="str">
        <f ca="1">IF(LEN(A48)=0,"",INDEX('Smelter Look-up'!$A:$A,MATCH($A48,'Smelter Look-up'!$E:$E,0)))</f>
        <v>Cobalt</v>
      </c>
      <c r="C48" s="153" t="str">
        <f ca="1">IF(LEN(A48)=0,"",INDEX('Smelter Look-up'!$C:$C,MATCH($A48,'Smelter Look-up'!$E:$E,0)))</f>
        <v>Umicore Olen</v>
      </c>
      <c r="D48" s="150"/>
      <c r="E48" s="150" t="str">
        <f ca="1">IF(ISERROR($V48),"",OFFSET('Smelter Look-up'!$D$4,$V48-4,0)&amp;"")</f>
        <v>BELGIUM</v>
      </c>
      <c r="F48" s="150" t="str">
        <f ca="1">IF(ISERROR($V48),"",OFFSET('Smelter Look-up'!$E$4,$V48-4,0))</f>
        <v>CID003228</v>
      </c>
      <c r="G48" s="150" t="str">
        <f ca="1">IF(C48=$X$4,"Enter smelter details",IF(ISERROR($V48),"",OFFSET('Smelter Look-up'!$F$4,$V48-4,0)))</f>
        <v>RMI</v>
      </c>
      <c r="H48" s="208">
        <f ca="1">IF(ISERROR($V48),"",OFFSET('Smelter Look-up'!$G$4,$V48-4,0))</f>
        <v>0</v>
      </c>
      <c r="I48" s="209" t="str">
        <f ca="1">IF(ISERROR($V48),"",OFFSET('Smelter Look-up'!$H$4,$V48-4,0))</f>
        <v>Olen</v>
      </c>
      <c r="J48" s="209" t="str">
        <f ca="1">IF(ISERROR($V48),"",OFFSET('Smelter Look-up'!$I$4,$V48-4,0))</f>
        <v>Antwerpen</v>
      </c>
      <c r="K48" s="151"/>
      <c r="L48" s="151"/>
      <c r="M48" s="151"/>
      <c r="N48" s="151"/>
      <c r="O48" s="151"/>
      <c r="P48" s="211"/>
      <c r="Q48" s="152"/>
      <c r="R48" s="150" t="str">
        <f ca="1">IF(ISERROR($V48),"",OFFSET('Smelter Look-up'!$C$4,$V48-4,0)&amp;"")</f>
        <v>Umicore Olen</v>
      </c>
      <c r="S48" s="156" t="str">
        <f t="shared" ca="1" si="0"/>
        <v>BE</v>
      </c>
      <c r="T48" s="156" t="str">
        <f ca="1">IF(B48="","",IF(ISERROR(MATCH($J48,SorP!$B$1:$B$6226,0)),"",INDIRECT("'SorP'!$A$"&amp;MATCH($S48&amp;$J48,SorP!C:C,0))))</f>
        <v>BE-VAN</v>
      </c>
      <c r="U48" s="169"/>
      <c r="V48" s="170">
        <f ca="1">IF(C48="",NA(),MATCH($B48&amp;$C48,'Smelter Look-up'!$J:$J,0))</f>
        <v>139</v>
      </c>
      <c r="X48" s="171">
        <f t="shared" ca="1" si="1"/>
        <v>0</v>
      </c>
      <c r="AB48" s="171" t="str">
        <f t="shared" ca="1" si="2"/>
        <v>CobaltUmicore Olen</v>
      </c>
    </row>
    <row r="49" spans="1:28" s="171" customFormat="1" ht="25.5">
      <c r="A49" s="156" t="s">
        <v>317</v>
      </c>
      <c r="B49" s="150" t="str">
        <f ca="1">IF(LEN(A49)=0,"",INDEX('Smelter Look-up'!$A:$A,MATCH($A49,'Smelter Look-up'!$E:$E,0)))</f>
        <v>Cobalt</v>
      </c>
      <c r="C49" s="153" t="str">
        <f ca="1">IF(LEN(A49)=0,"",INDEX('Smelter Look-up'!$C:$C,MATCH($A49,'Smelter Look-up'!$E:$E,0)))</f>
        <v>Zhejiang Greatpower Cobalt Materials Co., Ltd.</v>
      </c>
      <c r="D49" s="150"/>
      <c r="E49" s="150" t="str">
        <f ca="1">IF(ISERROR($V49),"",OFFSET('Smelter Look-up'!$D$4,$V49-4,0)&amp;"")</f>
        <v>CHINA</v>
      </c>
      <c r="F49" s="150" t="str">
        <f ca="1">IF(ISERROR($V49),"",OFFSET('Smelter Look-up'!$E$4,$V49-4,0))</f>
        <v>CID003526</v>
      </c>
      <c r="G49" s="150" t="str">
        <f ca="1">IF(C49=$X$4,"Enter smelter details",IF(ISERROR($V49),"",OFFSET('Smelter Look-up'!$F$4,$V49-4,0)))</f>
        <v>RMI</v>
      </c>
      <c r="H49" s="208">
        <f ca="1">IF(ISERROR($V49),"",OFFSET('Smelter Look-up'!$G$4,$V49-4,0))</f>
        <v>0</v>
      </c>
      <c r="I49" s="209" t="str">
        <f ca="1">IF(ISERROR($V49),"",OFFSET('Smelter Look-up'!$H$4,$V49-4,0))</f>
        <v>Shaoxing</v>
      </c>
      <c r="J49" s="209" t="str">
        <f ca="1">IF(ISERROR($V49),"",OFFSET('Smelter Look-up'!$I$4,$V49-4,0))</f>
        <v>Zhejiang Sheng</v>
      </c>
      <c r="K49" s="151"/>
      <c r="L49" s="151"/>
      <c r="M49" s="151"/>
      <c r="N49" s="151"/>
      <c r="O49" s="151"/>
      <c r="P49" s="211"/>
      <c r="Q49" s="152"/>
      <c r="R49" s="150" t="str">
        <f ca="1">IF(ISERROR($V49),"",OFFSET('Smelter Look-up'!$C$4,$V49-4,0)&amp;"")</f>
        <v>Zhejiang Greatpower Cobalt Materials Co., Ltd.</v>
      </c>
      <c r="S49" s="156" t="str">
        <f t="shared" ca="1" si="0"/>
        <v>CN</v>
      </c>
      <c r="T49" s="156" t="str">
        <f ca="1">IF(B49="","",IF(ISERROR(MATCH($J49,SorP!$B$1:$B$6226,0)),"",INDIRECT("'SorP'!$A$"&amp;MATCH($S49&amp;$J49,SorP!C:C,0))))</f>
        <v>CN-ZJ</v>
      </c>
      <c r="U49" s="169"/>
      <c r="V49" s="170">
        <f ca="1">IF(C49="",NA(),MATCH($B49&amp;$C49,'Smelter Look-up'!$J:$J,0))</f>
        <v>149</v>
      </c>
      <c r="X49" s="171">
        <f t="shared" ca="1" si="1"/>
        <v>0</v>
      </c>
      <c r="AB49" s="171" t="str">
        <f t="shared" ca="1" si="2"/>
        <v>CobaltZhejiang Greatpower Cobalt Materials Co., Ltd.</v>
      </c>
    </row>
    <row r="50" spans="1:28" s="171" customFormat="1" ht="20.25">
      <c r="A50" s="156" t="s">
        <v>314</v>
      </c>
      <c r="B50" s="150" t="str">
        <f ca="1">IF(LEN(A50)=0,"",INDEX('Smelter Look-up'!$A:$A,MATCH($A50,'Smelter Look-up'!$E:$E,0)))</f>
        <v>Cobalt</v>
      </c>
      <c r="C50" s="153" t="str">
        <f ca="1">IF(LEN(A50)=0,"",INDEX('Smelter Look-up'!$C:$C,MATCH($A50,'Smelter Look-up'!$E:$E,0)))</f>
        <v>Zhejiang Huayou Cobalt Company Limited</v>
      </c>
      <c r="D50" s="150"/>
      <c r="E50" s="150" t="str">
        <f ca="1">IF(ISERROR($V50),"",OFFSET('Smelter Look-up'!$D$4,$V50-4,0)&amp;"")</f>
        <v>CHINA</v>
      </c>
      <c r="F50" s="150" t="str">
        <f ca="1">IF(ISERROR($V50),"",OFFSET('Smelter Look-up'!$E$4,$V50-4,0))</f>
        <v>CID003225</v>
      </c>
      <c r="G50" s="150" t="str">
        <f ca="1">IF(C50=$X$4,"Enter smelter details",IF(ISERROR($V50),"",OFFSET('Smelter Look-up'!$F$4,$V50-4,0)))</f>
        <v>RMI</v>
      </c>
      <c r="H50" s="208">
        <f ca="1">IF(ISERROR($V50),"",OFFSET('Smelter Look-up'!$G$4,$V50-4,0))</f>
        <v>0</v>
      </c>
      <c r="I50" s="209" t="str">
        <f ca="1">IF(ISERROR($V50),"",OFFSET('Smelter Look-up'!$H$4,$V50-4,0))</f>
        <v>Tongxiang</v>
      </c>
      <c r="J50" s="209" t="str">
        <f ca="1">IF(ISERROR($V50),"",OFFSET('Smelter Look-up'!$I$4,$V50-4,0))</f>
        <v>Zhejiang Sheng</v>
      </c>
      <c r="K50" s="151"/>
      <c r="L50" s="151"/>
      <c r="M50" s="151"/>
      <c r="N50" s="151"/>
      <c r="O50" s="151"/>
      <c r="P50" s="211"/>
      <c r="Q50" s="152"/>
      <c r="R50" s="150" t="str">
        <f ca="1">IF(ISERROR($V50),"",OFFSET('Smelter Look-up'!$C$4,$V50-4,0)&amp;"")</f>
        <v>Zhejiang Huayou Cobalt Company Limited</v>
      </c>
      <c r="S50" s="156" t="str">
        <f t="shared" ca="1" si="0"/>
        <v>CN</v>
      </c>
      <c r="T50" s="156" t="str">
        <f ca="1">IF(B50="","",IF(ISERROR(MATCH($J50,SorP!$B$1:$B$6226,0)),"",INDIRECT("'SorP'!$A$"&amp;MATCH($S50&amp;$J50,SorP!C:C,0))))</f>
        <v>CN-ZJ</v>
      </c>
      <c r="U50" s="169"/>
      <c r="V50" s="170">
        <f ca="1">IF(C50="",NA(),MATCH($B50&amp;$C50,'Smelter Look-up'!$J:$J,0))</f>
        <v>151</v>
      </c>
      <c r="X50" s="171">
        <f t="shared" ca="1" si="1"/>
        <v>0</v>
      </c>
      <c r="AB50" s="171" t="str">
        <f t="shared" ca="1" si="2"/>
        <v>CobaltZhejiang Huayou Cobalt Company Limited</v>
      </c>
    </row>
    <row r="51" spans="1:28" s="171" customFormat="1" ht="25.5">
      <c r="A51" s="156" t="s">
        <v>246</v>
      </c>
      <c r="B51" s="150" t="str">
        <f ca="1">IF(LEN(A51)=0,"",INDEX('Smelter Look-up'!$A:$A,MATCH($A51,'Smelter Look-up'!$E:$E,0)))</f>
        <v>Cobalt</v>
      </c>
      <c r="C51" s="153" t="str">
        <f ca="1">IF(LEN(A51)=0,"",INDEX('Smelter Look-up'!$C:$C,MATCH($A51,'Smelter Look-up'!$E:$E,0)))</f>
        <v>Zhejiang New Era Zhongneng Technology Co., Ltd.</v>
      </c>
      <c r="D51" s="150"/>
      <c r="E51" s="150" t="str">
        <f ca="1">IF(ISERROR($V51),"",OFFSET('Smelter Look-up'!$D$4,$V51-4,0)&amp;"")</f>
        <v>CHINA</v>
      </c>
      <c r="F51" s="150" t="str">
        <f ca="1">IF(ISERROR($V51),"",OFFSET('Smelter Look-up'!$E$4,$V51-4,0))</f>
        <v>CID003398</v>
      </c>
      <c r="G51" s="150" t="str">
        <f ca="1">IF(C51=$X$4,"Enter smelter details",IF(ISERROR($V51),"",OFFSET('Smelter Look-up'!$F$4,$V51-4,0)))</f>
        <v>RMI</v>
      </c>
      <c r="H51" s="208">
        <f ca="1">IF(ISERROR($V51),"",OFFSET('Smelter Look-up'!$G$4,$V51-4,0))</f>
        <v>0</v>
      </c>
      <c r="I51" s="209" t="str">
        <f ca="1">IF(ISERROR($V51),"",OFFSET('Smelter Look-up'!$H$4,$V51-4,0))</f>
        <v>Shaoxing</v>
      </c>
      <c r="J51" s="209" t="str">
        <f ca="1">IF(ISERROR($V51),"",OFFSET('Smelter Look-up'!$I$4,$V51-4,0))</f>
        <v>Zhejiang Sheng</v>
      </c>
      <c r="K51" s="151"/>
      <c r="L51" s="151"/>
      <c r="M51" s="151"/>
      <c r="N51" s="151"/>
      <c r="O51" s="151"/>
      <c r="P51" s="211"/>
      <c r="Q51" s="152"/>
      <c r="R51" s="150" t="str">
        <f ca="1">IF(ISERROR($V51),"",OFFSET('Smelter Look-up'!$C$4,$V51-4,0)&amp;"")</f>
        <v>Zhejiang New Era Zhongneng Technology Co., Ltd.</v>
      </c>
      <c r="S51" s="156" t="str">
        <f t="shared" ca="1" si="0"/>
        <v>CN</v>
      </c>
      <c r="T51" s="156" t="str">
        <f ca="1">IF(B51="","",IF(ISERROR(MATCH($J51,SorP!$B$1:$B$6226,0)),"",INDIRECT("'SorP'!$A$"&amp;MATCH($S51&amp;$J51,SorP!C:C,0))))</f>
        <v>CN-ZJ</v>
      </c>
      <c r="U51" s="169"/>
      <c r="V51" s="170">
        <f ca="1">IF(C51="",NA(),MATCH($B51&amp;$C51,'Smelter Look-up'!$J:$J,0))</f>
        <v>152</v>
      </c>
      <c r="X51" s="171">
        <f t="shared" ca="1" si="1"/>
        <v>0</v>
      </c>
      <c r="AB51" s="171" t="str">
        <f t="shared" ca="1" si="2"/>
        <v>CobaltZhejiang New Era Zhongneng Technology Co., Ltd.</v>
      </c>
    </row>
    <row r="52" spans="1:28" s="171" customFormat="1" ht="20.25">
      <c r="A52" s="156" t="s">
        <v>319</v>
      </c>
      <c r="B52" s="150" t="str">
        <f ca="1">IF(LEN(A52)=0,"",INDEX('Smelter Look-up'!$A:$A,MATCH($A52,'Smelter Look-up'!$E:$E,0)))</f>
        <v>Cobalt</v>
      </c>
      <c r="C52" s="153" t="str">
        <f ca="1">IF(LEN(A52)=0,"",INDEX('Smelter Look-up'!$C:$C,MATCH($A52,'Smelter Look-up'!$E:$E,0)))</f>
        <v>Zhuhai Kelixin Metal Materials Co., Ltd.</v>
      </c>
      <c r="D52" s="150"/>
      <c r="E52" s="150" t="str">
        <f ca="1">IF(ISERROR($V52),"",OFFSET('Smelter Look-up'!$D$4,$V52-4,0)&amp;"")</f>
        <v>CHINA</v>
      </c>
      <c r="F52" s="150" t="str">
        <f ca="1">IF(ISERROR($V52),"",OFFSET('Smelter Look-up'!$E$4,$V52-4,0))</f>
        <v>CID003211</v>
      </c>
      <c r="G52" s="150" t="str">
        <f ca="1">IF(C52=$X$4,"Enter smelter details",IF(ISERROR($V52),"",OFFSET('Smelter Look-up'!$F$4,$V52-4,0)))</f>
        <v>RMI</v>
      </c>
      <c r="H52" s="208">
        <f ca="1">IF(ISERROR($V52),"",OFFSET('Smelter Look-up'!$G$4,$V52-4,0))</f>
        <v>0</v>
      </c>
      <c r="I52" s="209" t="str">
        <f ca="1">IF(ISERROR($V52),"",OFFSET('Smelter Look-up'!$H$4,$V52-4,0))</f>
        <v>Zhuhai</v>
      </c>
      <c r="J52" s="209" t="str">
        <f ca="1">IF(ISERROR($V52),"",OFFSET('Smelter Look-up'!$I$4,$V52-4,0))</f>
        <v>Guangdong Sheng</v>
      </c>
      <c r="K52" s="151"/>
      <c r="L52" s="151"/>
      <c r="M52" s="151"/>
      <c r="N52" s="151"/>
      <c r="O52" s="151"/>
      <c r="P52" s="211"/>
      <c r="Q52" s="152"/>
      <c r="R52" s="150" t="str">
        <f ca="1">IF(ISERROR($V52),"",OFFSET('Smelter Look-up'!$C$4,$V52-4,0)&amp;"")</f>
        <v>Zhuhai Kelixin Metal Materials Co., Ltd.</v>
      </c>
      <c r="S52" s="156" t="str">
        <f t="shared" ca="1" si="0"/>
        <v>CN</v>
      </c>
      <c r="T52" s="156" t="str">
        <f ca="1">IF(B52="","",IF(ISERROR(MATCH($J52,SorP!$B$1:$B$6226,0)),"",INDIRECT("'SorP'!$A$"&amp;MATCH($S52&amp;$J52,SorP!C:C,0))))</f>
        <v>CN-GD</v>
      </c>
      <c r="U52" s="169"/>
      <c r="V52" s="170">
        <f ca="1">IF(C52="",NA(),MATCH($B52&amp;$C52,'Smelter Look-up'!$J:$J,0))</f>
        <v>154</v>
      </c>
      <c r="X52" s="171">
        <f t="shared" ca="1" si="1"/>
        <v>0</v>
      </c>
      <c r="AB52" s="171" t="str">
        <f t="shared" ca="1" si="2"/>
        <v>CobaltZhuhai Kelixin Metal Materials Co., Ltd.</v>
      </c>
    </row>
    <row r="53" spans="1:28" s="171" customFormat="1" ht="20.25">
      <c r="A53" s="156" t="s">
        <v>12553</v>
      </c>
      <c r="B53" s="150" t="str">
        <f ca="1">IF(LEN(A53)=0,"",INDEX('Smelter Look-up'!$A:$A,MATCH($A53,'Smelter Look-up'!$E:$E,0)))</f>
        <v>Mica</v>
      </c>
      <c r="C53" s="153" t="str">
        <f ca="1">IF(LEN(A53)=0,"",INDEX('Smelter Look-up'!$C:$C,MATCH($A53,'Smelter Look-up'!$E:$E,0)))</f>
        <v>DARUKA MINCHEM PVT.LTD</v>
      </c>
      <c r="D53" s="150"/>
      <c r="E53" s="150" t="str">
        <f ca="1">IF(ISERROR($V53),"",OFFSET('Smelter Look-up'!$D$4,$V53-4,0)&amp;"")</f>
        <v>INDIA</v>
      </c>
      <c r="F53" s="150" t="str">
        <f ca="1">IF(ISERROR($V53),"",OFFSET('Smelter Look-up'!$E$4,$V53-4,0))</f>
        <v>CID004001</v>
      </c>
      <c r="G53" s="150" t="str">
        <f ca="1">IF(C53=$X$4,"Enter smelter details",IF(ISERROR($V53),"",OFFSET('Smelter Look-up'!$F$4,$V53-4,0)))</f>
        <v>RMI</v>
      </c>
      <c r="H53" s="208">
        <f ca="1">IF(ISERROR($V53),"",OFFSET('Smelter Look-up'!$G$4,$V53-4,0))</f>
        <v>0</v>
      </c>
      <c r="I53" s="209" t="str">
        <f ca="1">IF(ISERROR($V53),"",OFFSET('Smelter Look-up'!$H$4,$V53-4,0))</f>
        <v>Bhilwara</v>
      </c>
      <c r="J53" s="209" t="str">
        <f ca="1">IF(ISERROR($V53),"",OFFSET('Smelter Look-up'!$I$4,$V53-4,0))</f>
        <v>Rājasthān</v>
      </c>
      <c r="K53" s="151"/>
      <c r="L53" s="151"/>
      <c r="M53" s="151"/>
      <c r="N53" s="151"/>
      <c r="O53" s="151"/>
      <c r="P53" s="211"/>
      <c r="Q53" s="152"/>
      <c r="R53" s="150" t="str">
        <f ca="1">IF(ISERROR($V53),"",OFFSET('Smelter Look-up'!$C$4,$V53-4,0)&amp;"")</f>
        <v>DARUKA MINCHEM PVT.LTD</v>
      </c>
      <c r="S53" s="156" t="str">
        <f t="shared" ca="1" si="0"/>
        <v>IN</v>
      </c>
      <c r="T53" s="156" t="str">
        <f ca="1">IF(B53="","",IF(ISERROR(MATCH($J53,SorP!$B$1:$B$6226,0)),"",INDIRECT("'SorP'!$A$"&amp;MATCH($S53&amp;$J53,SorP!C:C,0))))</f>
        <v>IN-RJ</v>
      </c>
      <c r="U53" s="169"/>
      <c r="V53" s="170">
        <f ca="1">IF(C53="",NA(),MATCH($B53&amp;$C53,'Smelter Look-up'!$J:$J,0))</f>
        <v>161</v>
      </c>
      <c r="X53" s="171">
        <f t="shared" ca="1" si="1"/>
        <v>0</v>
      </c>
      <c r="AB53" s="171" t="str">
        <f t="shared" ca="1" si="2"/>
        <v>MicaDARUKA MINCHEM PVT.LTD</v>
      </c>
    </row>
    <row r="54" spans="1:28" s="171" customFormat="1" ht="20.25">
      <c r="A54" s="156" t="s">
        <v>371</v>
      </c>
      <c r="B54" s="150" t="str">
        <f ca="1">IF(LEN(A54)=0,"",INDEX('Smelter Look-up'!$A:$A,MATCH($A54,'Smelter Look-up'!$E:$E,0)))</f>
        <v>Mica</v>
      </c>
      <c r="C54" s="153" t="str">
        <f ca="1">IF(LEN(A54)=0,"",INDEX('Smelter Look-up'!$C:$C,MATCH($A54,'Smelter Look-up'!$E:$E,0)))</f>
        <v>Yamaguchi Mica</v>
      </c>
      <c r="D54" s="150"/>
      <c r="E54" s="150" t="str">
        <f ca="1">IF(ISERROR($V54),"",OFFSET('Smelter Look-up'!$D$4,$V54-4,0)&amp;"")</f>
        <v>JAPAN</v>
      </c>
      <c r="F54" s="150" t="str">
        <f ca="1">IF(ISERROR($V54),"",OFFSET('Smelter Look-up'!$E$4,$V54-4,0))</f>
        <v>CID003512</v>
      </c>
      <c r="G54" s="150" t="str">
        <f ca="1">IF(C54=$X$4,"Enter smelter details",IF(ISERROR($V54),"",OFFSET('Smelter Look-up'!$F$4,$V54-4,0)))</f>
        <v>RMI</v>
      </c>
      <c r="H54" s="208">
        <f ca="1">IF(ISERROR($V54),"",OFFSET('Smelter Look-up'!$G$4,$V54-4,0))</f>
        <v>0</v>
      </c>
      <c r="I54" s="209" t="str">
        <f ca="1">IF(ISERROR($V54),"",OFFSET('Smelter Look-up'!$H$4,$V54-4,0))</f>
        <v>Toyokawa</v>
      </c>
      <c r="J54" s="209" t="str">
        <f ca="1">IF(ISERROR($V54),"",OFFSET('Smelter Look-up'!$I$4,$V54-4,0))</f>
        <v>Aichi</v>
      </c>
      <c r="K54" s="151"/>
      <c r="L54" s="151"/>
      <c r="M54" s="151"/>
      <c r="N54" s="151"/>
      <c r="O54" s="151"/>
      <c r="P54" s="211"/>
      <c r="Q54" s="152"/>
      <c r="R54" s="150" t="str">
        <f ca="1">IF(ISERROR($V54),"",OFFSET('Smelter Look-up'!$C$4,$V54-4,0)&amp;"")</f>
        <v>Yamaguchi Mica</v>
      </c>
      <c r="S54" s="156" t="str">
        <f t="shared" ca="1" si="0"/>
        <v>JP</v>
      </c>
      <c r="T54" s="156" t="str">
        <f ca="1">IF(B54="","",IF(ISERROR(MATCH($J54,SorP!$B$1:$B$6226,0)),"",INDIRECT("'SorP'!$A$"&amp;MATCH($S54&amp;$J54,SorP!C:C,0))))</f>
        <v>JP-23</v>
      </c>
      <c r="U54" s="169"/>
      <c r="V54" s="170">
        <f ca="1">IF(C54="",NA(),MATCH($B54&amp;$C54,'Smelter Look-up'!$J:$J,0))</f>
        <v>187</v>
      </c>
      <c r="X54" s="171">
        <f t="shared" ca="1" si="1"/>
        <v>0</v>
      </c>
      <c r="AB54" s="171" t="str">
        <f t="shared" ca="1" si="2"/>
        <v>MicaYamaguchi Mica</v>
      </c>
    </row>
    <row r="55" spans="1:28" s="171" customFormat="1" ht="25.5">
      <c r="A55" s="156" t="s">
        <v>12571</v>
      </c>
      <c r="B55" s="150" t="str">
        <f ca="1">IF(LEN(A55)=0,"",INDEX('Smelter Look-up'!$A:$A,MATCH($A55,'Smelter Look-up'!$E:$E,0)))</f>
        <v>Mica</v>
      </c>
      <c r="C55" s="153" t="str">
        <f ca="1">IF(LEN(A55)=0,"",INDEX('Smelter Look-up'!$C:$C,MATCH($A55,'Smelter Look-up'!$E:$E,0)))</f>
        <v>Yamaguchi Mica Co., Ltd. Shinshiro Factory</v>
      </c>
      <c r="D55" s="150"/>
      <c r="E55" s="150" t="str">
        <f ca="1">IF(ISERROR($V55),"",OFFSET('Smelter Look-up'!$D$4,$V55-4,0)&amp;"")</f>
        <v>JAPAN</v>
      </c>
      <c r="F55" s="150" t="str">
        <f ca="1">IF(ISERROR($V55),"",OFFSET('Smelter Look-up'!$E$4,$V55-4,0))</f>
        <v>CID003971</v>
      </c>
      <c r="G55" s="150" t="str">
        <f ca="1">IF(C55=$X$4,"Enter smelter details",IF(ISERROR($V55),"",OFFSET('Smelter Look-up'!$F$4,$V55-4,0)))</f>
        <v>RMI</v>
      </c>
      <c r="H55" s="208">
        <f ca="1">IF(ISERROR($V55),"",OFFSET('Smelter Look-up'!$G$4,$V55-4,0))</f>
        <v>0</v>
      </c>
      <c r="I55" s="209" t="str">
        <f ca="1">IF(ISERROR($V55),"",OFFSET('Smelter Look-up'!$H$4,$V55-4,0))</f>
        <v>Shinshiro</v>
      </c>
      <c r="J55" s="209" t="str">
        <f ca="1">IF(ISERROR($V55),"",OFFSET('Smelter Look-up'!$I$4,$V55-4,0))</f>
        <v>Aichi</v>
      </c>
      <c r="K55" s="151"/>
      <c r="L55" s="151"/>
      <c r="M55" s="151"/>
      <c r="N55" s="151"/>
      <c r="O55" s="151"/>
      <c r="P55" s="211"/>
      <c r="Q55" s="152"/>
      <c r="R55" s="150" t="str">
        <f ca="1">IF(ISERROR($V55),"",OFFSET('Smelter Look-up'!$C$4,$V55-4,0)&amp;"")</f>
        <v>Yamaguchi Mica Co., Ltd. Shinshiro Factory</v>
      </c>
      <c r="S55" s="156" t="str">
        <f t="shared" ca="1" si="0"/>
        <v>JP</v>
      </c>
      <c r="T55" s="156" t="str">
        <f ca="1">IF(B55="","",IF(ISERROR(MATCH($J55,SorP!$B$1:$B$6226,0)),"",INDIRECT("'SorP'!$A$"&amp;MATCH($S55&amp;$J55,SorP!C:C,0))))</f>
        <v>JP-23</v>
      </c>
      <c r="U55" s="169"/>
      <c r="V55" s="170">
        <f ca="1">IF(C55="",NA(),MATCH($B55&amp;$C55,'Smelter Look-up'!$J:$J,0))</f>
        <v>188</v>
      </c>
      <c r="X55" s="171">
        <f t="shared" ca="1" si="1"/>
        <v>0</v>
      </c>
      <c r="AB55" s="171" t="str">
        <f t="shared" ca="1" si="2"/>
        <v>MicaYamaguchi Mica Co., Ltd. Shinshiro Factory</v>
      </c>
    </row>
    <row r="56" spans="1:28" s="171" customFormat="1" ht="25.5">
      <c r="A56" s="156" t="s">
        <v>12573</v>
      </c>
      <c r="B56" s="150" t="str">
        <f ca="1">IF(LEN(A56)=0,"",INDEX('Smelter Look-up'!$A:$A,MATCH($A56,'Smelter Look-up'!$E:$E,0)))</f>
        <v>Mica</v>
      </c>
      <c r="C56" s="153" t="str">
        <f ca="1">IF(LEN(A56)=0,"",INDEX('Smelter Look-up'!$C:$C,MATCH($A56,'Smelter Look-up'!$E:$E,0)))</f>
        <v>Yamaguchi Mica Co., Ltd. Toyohashi Factory</v>
      </c>
      <c r="D56" s="150"/>
      <c r="E56" s="150" t="str">
        <f ca="1">IF(ISERROR($V56),"",OFFSET('Smelter Look-up'!$D$4,$V56-4,0)&amp;"")</f>
        <v>JAPAN</v>
      </c>
      <c r="F56" s="150" t="str">
        <f ca="1">IF(ISERROR($V56),"",OFFSET('Smelter Look-up'!$E$4,$V56-4,0))</f>
        <v>CID003970</v>
      </c>
      <c r="G56" s="150" t="str">
        <f ca="1">IF(C56=$X$4,"Enter smelter details",IF(ISERROR($V56),"",OFFSET('Smelter Look-up'!$F$4,$V56-4,0)))</f>
        <v>RMI</v>
      </c>
      <c r="H56" s="208">
        <f ca="1">IF(ISERROR($V56),"",OFFSET('Smelter Look-up'!$G$4,$V56-4,0))</f>
        <v>0</v>
      </c>
      <c r="I56" s="209" t="str">
        <f ca="1">IF(ISERROR($V56),"",OFFSET('Smelter Look-up'!$H$4,$V56-4,0))</f>
        <v>Toyohashi</v>
      </c>
      <c r="J56" s="209" t="str">
        <f ca="1">IF(ISERROR($V56),"",OFFSET('Smelter Look-up'!$I$4,$V56-4,0))</f>
        <v>Aichi</v>
      </c>
      <c r="K56" s="151"/>
      <c r="L56" s="151"/>
      <c r="M56" s="151"/>
      <c r="N56" s="151"/>
      <c r="O56" s="151"/>
      <c r="P56" s="211"/>
      <c r="Q56" s="152"/>
      <c r="R56" s="150" t="str">
        <f ca="1">IF(ISERROR($V56),"",OFFSET('Smelter Look-up'!$C$4,$V56-4,0)&amp;"")</f>
        <v>Yamaguchi Mica Co., Ltd. Toyohashi Factory</v>
      </c>
      <c r="S56" s="156" t="str">
        <f t="shared" ca="1" si="0"/>
        <v>JP</v>
      </c>
      <c r="T56" s="156" t="str">
        <f ca="1">IF(B56="","",IF(ISERROR(MATCH($J56,SorP!$B$1:$B$6226,0)),"",INDIRECT("'SorP'!$A$"&amp;MATCH($S56&amp;$J56,SorP!C:C,0))))</f>
        <v>JP-23</v>
      </c>
      <c r="U56" s="169"/>
      <c r="V56" s="170">
        <f ca="1">IF(C56="",NA(),MATCH($B56&amp;$C56,'Smelter Look-up'!$J:$J,0))</f>
        <v>189</v>
      </c>
      <c r="X56" s="171">
        <f t="shared" ca="1" si="1"/>
        <v>0</v>
      </c>
      <c r="AB56" s="171" t="str">
        <f t="shared" ca="1" si="2"/>
        <v>MicaYamaguchi Mica Co., Ltd. Toyohashi Factory</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ref="X61:X124" ca="1" si="3">IF(AND(C61="Smelter not listed",OR(LEN(D61)=0,LEN(E61)=0)),1,0)</f>
        <v>0</v>
      </c>
      <c r="AB61" s="171" t="str">
        <f t="shared" ref="AB61:AB124" si="4">B61&amp;C61</f>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35" ht="20.25">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4">
      <formula>$A$5:$Q1993&lt;&gt;""</formula>
    </cfRule>
  </conditionalFormatting>
  <conditionalFormatting sqref="B5:B2498">
    <cfRule type="expression" dxfId="43" priority="2" stopIfTrue="1">
      <formula>IF(B5="",TRUE)</formula>
    </cfRule>
  </conditionalFormatting>
  <conditionalFormatting sqref="C5:C2498">
    <cfRule type="expression" dxfId="40" priority="9" stopIfTrue="1">
      <formula>IF(AND(B5&lt;&gt;"",C5=""),TRUE)</formula>
    </cfRule>
  </conditionalFormatting>
  <conditionalFormatting sqref="D5:D2498">
    <cfRule type="expression" dxfId="38" priority="11" stopIfTrue="1">
      <formula>IF(AND(D5="",$C5=$X$4),TRUE)</formula>
    </cfRule>
    <cfRule type="expression" dxfId="37" priority="12" stopIfTrue="1">
      <formula>IF(FIND("!",D5),TRUE)</formula>
    </cfRule>
  </conditionalFormatting>
  <conditionalFormatting sqref="E5:E2498">
    <cfRule type="expression" dxfId="35" priority="4" stopIfTrue="1">
      <formula>IF(FIND("!",E5),TRUE)</formula>
    </cfRule>
    <cfRule type="expression" dxfId="34" priority="5" stopIfTrue="1">
      <formula>IF(AND(E5="",$C5=$X$4),TRUE)</formula>
    </cfRule>
  </conditionalFormatting>
  <conditionalFormatting sqref="F5:F2498">
    <cfRule type="expression" dxfId="33" priority="6" stopIfTrue="1">
      <formula>IF(AND(LEN($A5)&gt;0,$A5&lt;&gt;$F5),TRUE,FALSE)</formula>
    </cfRule>
  </conditionalFormatting>
  <conditionalFormatting sqref="G5:G2498">
    <cfRule type="expression" dxfId="32" priority="7"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Pulse Electronics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Mandy Li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 xml:space="preserve">Mandy.Li@yageo.com </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86-816-7077888-2222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Hill JS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JS.Hill@yageo.com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86-816-7077888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http://www.pulseelectronics.com/download/3885/conflict_minerals_policy_statement/pdf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1</v>
      </c>
      <c r="G61" s="63">
        <f ca="1">IF(AND(COUNTIF(SmelterIdetifiedForMetal,"Mica")&gt;0,COUNTIF('Smelter List'!AB$5:AB$2498,"Mica?*")&gt;0),0,1)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F20" sqref="F20"/>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3213419-1629-48CC-A25B-D06599274F3C}"/>
    </customSheetView>
    <customSheetView guid="{4BDF1A28-30D5-449D-B20E-D6C97EF9FAE1}" showAutoFilter="1">
      <selection activeCell="C174" sqref="C174"/>
      <pageMargins left="0" right="0" top="0" bottom="0" header="0" footer="0"/>
      <pageSetup paperSize="9" orientation="portrait"/>
      <autoFilter ref="B1:N1" xr:uid="{F4DD1F80-6526-4B21-8846-40C8BF509DD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Mandy Li (李国琴)</cp:lastModifiedBy>
  <cp:revision/>
  <dcterms:created xsi:type="dcterms:W3CDTF">2010-06-21T21:00:23Z</dcterms:created>
  <dcterms:modified xsi:type="dcterms:W3CDTF">2024-05-25T10:21:26Z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